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P\"/>
    </mc:Choice>
  </mc:AlternateContent>
  <xr:revisionPtr revIDLastSave="0" documentId="13_ncr:1_{E7D902C8-A681-4748-8CF5-74F6AD5CCD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総括表６" sheetId="23" r:id="rId1"/>
  </sheets>
  <calcPr calcId="191029"/>
</workbook>
</file>

<file path=xl/calcChain.xml><?xml version="1.0" encoding="utf-8"?>
<calcChain xmlns="http://schemas.openxmlformats.org/spreadsheetml/2006/main">
  <c r="J140" i="23" l="1"/>
  <c r="J142" i="23"/>
  <c r="D140" i="23"/>
  <c r="D117" i="23"/>
  <c r="D123" i="23"/>
  <c r="D129" i="23"/>
  <c r="J129" i="23" s="1"/>
  <c r="J131" i="23"/>
  <c r="J132" i="23"/>
  <c r="J119" i="23"/>
  <c r="J34" i="23"/>
  <c r="J148" i="23" l="1"/>
  <c r="J146" i="23"/>
  <c r="J145" i="23"/>
  <c r="J141" i="23"/>
  <c r="I140" i="23"/>
  <c r="I143" i="23" s="1"/>
  <c r="H140" i="23"/>
  <c r="H143" i="23" s="1"/>
  <c r="G140" i="23"/>
  <c r="G143" i="23" s="1"/>
  <c r="F140" i="23"/>
  <c r="F143" i="23" s="1"/>
  <c r="E140" i="23"/>
  <c r="E143" i="23" s="1"/>
  <c r="D143" i="23"/>
  <c r="J138" i="23"/>
  <c r="I137" i="23"/>
  <c r="I139" i="23" s="1"/>
  <c r="H137" i="23"/>
  <c r="H139" i="23" s="1"/>
  <c r="G137" i="23"/>
  <c r="G139" i="23" s="1"/>
  <c r="F137" i="23"/>
  <c r="F139" i="23" s="1"/>
  <c r="E137" i="23"/>
  <c r="E139" i="23" s="1"/>
  <c r="D137" i="23"/>
  <c r="J136" i="23"/>
  <c r="J133" i="23"/>
  <c r="J130" i="23"/>
  <c r="I129" i="23"/>
  <c r="H129" i="23"/>
  <c r="G129" i="23"/>
  <c r="F129" i="23"/>
  <c r="E129" i="23"/>
  <c r="J127" i="23"/>
  <c r="J126" i="23"/>
  <c r="J125" i="23"/>
  <c r="J124" i="23"/>
  <c r="I123" i="23"/>
  <c r="H123" i="23"/>
  <c r="G123" i="23"/>
  <c r="F123" i="23"/>
  <c r="E123" i="23"/>
  <c r="J122" i="23"/>
  <c r="J120" i="23"/>
  <c r="J118" i="23"/>
  <c r="I117" i="23"/>
  <c r="I121" i="23" s="1"/>
  <c r="H117" i="23"/>
  <c r="H121" i="23" s="1"/>
  <c r="G117" i="23"/>
  <c r="G121" i="23" s="1"/>
  <c r="F117" i="23"/>
  <c r="F121" i="23" s="1"/>
  <c r="E117" i="23"/>
  <c r="J116" i="23"/>
  <c r="J115" i="23"/>
  <c r="J112" i="23"/>
  <c r="J111" i="23"/>
  <c r="I110" i="23"/>
  <c r="H110" i="23"/>
  <c r="G110" i="23"/>
  <c r="F110" i="23"/>
  <c r="E110" i="23"/>
  <c r="D110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I82" i="23"/>
  <c r="H82" i="23"/>
  <c r="G82" i="23"/>
  <c r="F82" i="23"/>
  <c r="E82" i="23"/>
  <c r="D82" i="23"/>
  <c r="J80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I38" i="23"/>
  <c r="H38" i="23"/>
  <c r="G38" i="23"/>
  <c r="F38" i="23"/>
  <c r="E38" i="23"/>
  <c r="D38" i="23"/>
  <c r="J35" i="23"/>
  <c r="J33" i="23"/>
  <c r="I32" i="23"/>
  <c r="H32" i="23"/>
  <c r="G32" i="23"/>
  <c r="F32" i="23"/>
  <c r="E32" i="23"/>
  <c r="D32" i="23"/>
  <c r="J30" i="23"/>
  <c r="J29" i="23"/>
  <c r="J28" i="23"/>
  <c r="I27" i="23"/>
  <c r="H27" i="23"/>
  <c r="G27" i="23"/>
  <c r="F27" i="23"/>
  <c r="E27" i="23"/>
  <c r="D27" i="23"/>
  <c r="J25" i="23"/>
  <c r="I24" i="23"/>
  <c r="H24" i="23"/>
  <c r="G24" i="23"/>
  <c r="F24" i="23"/>
  <c r="E24" i="23"/>
  <c r="D24" i="23"/>
  <c r="J22" i="23"/>
  <c r="I21" i="23"/>
  <c r="H21" i="23"/>
  <c r="G21" i="23"/>
  <c r="F21" i="23"/>
  <c r="E21" i="23"/>
  <c r="D21" i="23"/>
  <c r="J19" i="23"/>
  <c r="I18" i="23"/>
  <c r="H18" i="23"/>
  <c r="G18" i="23"/>
  <c r="F18" i="23"/>
  <c r="E18" i="23"/>
  <c r="D18" i="23"/>
  <c r="J16" i="23"/>
  <c r="J15" i="23"/>
  <c r="J14" i="23"/>
  <c r="I13" i="23"/>
  <c r="H13" i="23"/>
  <c r="G13" i="23"/>
  <c r="F13" i="23"/>
  <c r="E13" i="23"/>
  <c r="D13" i="23"/>
  <c r="J11" i="23"/>
  <c r="J10" i="23"/>
  <c r="I9" i="23"/>
  <c r="H9" i="23"/>
  <c r="G9" i="23"/>
  <c r="F9" i="23"/>
  <c r="E9" i="23"/>
  <c r="D9" i="23"/>
  <c r="J7" i="23"/>
  <c r="I6" i="23"/>
  <c r="H6" i="23"/>
  <c r="G6" i="23"/>
  <c r="F6" i="23"/>
  <c r="E6" i="23"/>
  <c r="D6" i="23"/>
  <c r="E121" i="23" l="1"/>
  <c r="J117" i="23"/>
  <c r="E144" i="23"/>
  <c r="I144" i="23"/>
  <c r="G144" i="23"/>
  <c r="G113" i="23"/>
  <c r="E134" i="23"/>
  <c r="E135" i="23" s="1"/>
  <c r="I134" i="23"/>
  <c r="I135" i="23" s="1"/>
  <c r="E113" i="23"/>
  <c r="I113" i="23"/>
  <c r="G134" i="23"/>
  <c r="G135" i="23" s="1"/>
  <c r="H36" i="23"/>
  <c r="J24" i="23"/>
  <c r="H113" i="23"/>
  <c r="F134" i="23"/>
  <c r="F135" i="23" s="1"/>
  <c r="J143" i="23"/>
  <c r="E36" i="23"/>
  <c r="I36" i="23"/>
  <c r="F144" i="23"/>
  <c r="J13" i="23"/>
  <c r="G36" i="23"/>
  <c r="J38" i="23"/>
  <c r="F113" i="23"/>
  <c r="J18" i="23"/>
  <c r="D36" i="23"/>
  <c r="J110" i="23"/>
  <c r="D134" i="23"/>
  <c r="J134" i="23" s="1"/>
  <c r="H134" i="23"/>
  <c r="H135" i="23" s="1"/>
  <c r="F36" i="23"/>
  <c r="J6" i="23"/>
  <c r="J9" i="23"/>
  <c r="J21" i="23"/>
  <c r="J137" i="23"/>
  <c r="D113" i="23"/>
  <c r="J32" i="23"/>
  <c r="J27" i="23"/>
  <c r="H144" i="23"/>
  <c r="J82" i="23"/>
  <c r="D121" i="23"/>
  <c r="D139" i="23"/>
  <c r="J123" i="23"/>
  <c r="E114" i="23" l="1"/>
  <c r="E147" i="23" s="1"/>
  <c r="E149" i="23" s="1"/>
  <c r="E151" i="23" s="1"/>
  <c r="I114" i="23"/>
  <c r="I147" i="23" s="1"/>
  <c r="I149" i="23" s="1"/>
  <c r="G114" i="23"/>
  <c r="G147" i="23" s="1"/>
  <c r="G149" i="23" s="1"/>
  <c r="G151" i="23" s="1"/>
  <c r="H114" i="23"/>
  <c r="H147" i="23" s="1"/>
  <c r="H149" i="23" s="1"/>
  <c r="H151" i="23" s="1"/>
  <c r="J36" i="23"/>
  <c r="F114" i="23"/>
  <c r="F147" i="23" s="1"/>
  <c r="F149" i="23" s="1"/>
  <c r="F151" i="23" s="1"/>
  <c r="J113" i="23"/>
  <c r="D114" i="23"/>
  <c r="D144" i="23"/>
  <c r="J144" i="23" s="1"/>
  <c r="J139" i="23"/>
  <c r="J121" i="23"/>
  <c r="D135" i="23"/>
  <c r="J114" i="23" l="1"/>
  <c r="J135" i="23"/>
  <c r="D147" i="23"/>
  <c r="J151" i="23" l="1"/>
  <c r="J152" i="23" s="1"/>
  <c r="J147" i="23"/>
  <c r="D149" i="23"/>
  <c r="D151" i="23" l="1"/>
  <c r="I151" i="23" s="1"/>
  <c r="J149" i="23"/>
</calcChain>
</file>

<file path=xl/sharedStrings.xml><?xml version="1.0" encoding="utf-8"?>
<sst xmlns="http://schemas.openxmlformats.org/spreadsheetml/2006/main" count="151" uniqueCount="143">
  <si>
    <t>Ⅰ　事業活動収支の部</t>
    <rPh sb="2" eb="4">
      <t>ジギョウ</t>
    </rPh>
    <rPh sb="4" eb="6">
      <t>カツドウ</t>
    </rPh>
    <rPh sb="6" eb="8">
      <t>シュウシ</t>
    </rPh>
    <rPh sb="9" eb="10">
      <t>ブ</t>
    </rPh>
    <phoneticPr fontId="2"/>
  </si>
  <si>
    <t>科目</t>
    <rPh sb="0" eb="2">
      <t>カモク</t>
    </rPh>
    <phoneticPr fontId="2"/>
  </si>
  <si>
    <t>　１．事業活動収入</t>
    <rPh sb="3" eb="5">
      <t>ジギョウ</t>
    </rPh>
    <rPh sb="5" eb="7">
      <t>カツドウ</t>
    </rPh>
    <rPh sb="7" eb="9">
      <t>シュウニュウ</t>
    </rPh>
    <phoneticPr fontId="2"/>
  </si>
  <si>
    <t>負担金収入</t>
    <rPh sb="0" eb="3">
      <t>フタンキン</t>
    </rPh>
    <rPh sb="3" eb="5">
      <t>シュウニュウ</t>
    </rPh>
    <phoneticPr fontId="2"/>
  </si>
  <si>
    <t>補助金収入</t>
    <rPh sb="0" eb="3">
      <t>ホジョキン</t>
    </rPh>
    <rPh sb="3" eb="5">
      <t>シュウニュウ</t>
    </rPh>
    <phoneticPr fontId="2"/>
  </si>
  <si>
    <t>雑収入</t>
    <rPh sb="0" eb="3">
      <t>ザッシュウニュウ</t>
    </rPh>
    <phoneticPr fontId="2"/>
  </si>
  <si>
    <t>　２．事業活動支出</t>
    <rPh sb="3" eb="5">
      <t>ジギョウ</t>
    </rPh>
    <rPh sb="5" eb="7">
      <t>カツドウ</t>
    </rPh>
    <rPh sb="7" eb="9">
      <t>シシュツ</t>
    </rPh>
    <phoneticPr fontId="2"/>
  </si>
  <si>
    <t>　　①事業費支出</t>
    <rPh sb="3" eb="6">
      <t>ジギョウヒ</t>
    </rPh>
    <rPh sb="6" eb="8">
      <t>シシュツ</t>
    </rPh>
    <phoneticPr fontId="2"/>
  </si>
  <si>
    <t>受取利息収入</t>
    <rPh sb="0" eb="2">
      <t>ウケトリ</t>
    </rPh>
    <rPh sb="2" eb="4">
      <t>リソク</t>
    </rPh>
    <rPh sb="4" eb="6">
      <t>シュウニュウ</t>
    </rPh>
    <phoneticPr fontId="2"/>
  </si>
  <si>
    <t>　　④補助金収入</t>
    <rPh sb="3" eb="6">
      <t>ホジョキン</t>
    </rPh>
    <rPh sb="6" eb="8">
      <t>シュウニュウ</t>
    </rPh>
    <phoneticPr fontId="2"/>
  </si>
  <si>
    <t>特定資産利息収入</t>
    <rPh sb="0" eb="2">
      <t>トクテイ</t>
    </rPh>
    <rPh sb="2" eb="4">
      <t>シサン</t>
    </rPh>
    <rPh sb="4" eb="6">
      <t>リソク</t>
    </rPh>
    <rPh sb="6" eb="8">
      <t>シュウニュウ</t>
    </rPh>
    <phoneticPr fontId="2"/>
  </si>
  <si>
    <t>事業活動収入計Ａ</t>
    <rPh sb="0" eb="2">
      <t>ジギョウ</t>
    </rPh>
    <rPh sb="2" eb="4">
      <t>カツドウ</t>
    </rPh>
    <rPh sb="4" eb="6">
      <t>シュウニュウ</t>
    </rPh>
    <rPh sb="6" eb="7">
      <t>ケイ</t>
    </rPh>
    <phoneticPr fontId="2"/>
  </si>
  <si>
    <t>事業活動支出計Ｂ</t>
    <rPh sb="0" eb="2">
      <t>ジギョウ</t>
    </rPh>
    <rPh sb="2" eb="4">
      <t>カツドウ</t>
    </rPh>
    <rPh sb="4" eb="6">
      <t>シシュツ</t>
    </rPh>
    <rPh sb="6" eb="7">
      <t>ケイ</t>
    </rPh>
    <phoneticPr fontId="2"/>
  </si>
  <si>
    <t>Ⅱ投資活動収支の部</t>
    <rPh sb="1" eb="3">
      <t>トウシ</t>
    </rPh>
    <rPh sb="3" eb="5">
      <t>カツドウ</t>
    </rPh>
    <rPh sb="5" eb="7">
      <t>シュウシ</t>
    </rPh>
    <rPh sb="8" eb="9">
      <t>ブ</t>
    </rPh>
    <phoneticPr fontId="2"/>
  </si>
  <si>
    <t>　１．投資活動収入</t>
    <rPh sb="3" eb="5">
      <t>トウシ</t>
    </rPh>
    <rPh sb="5" eb="7">
      <t>カツドウ</t>
    </rPh>
    <rPh sb="7" eb="9">
      <t>シュウニュウ</t>
    </rPh>
    <phoneticPr fontId="2"/>
  </si>
  <si>
    <t>投資活動収入計Ｄ</t>
    <rPh sb="0" eb="2">
      <t>トウシ</t>
    </rPh>
    <rPh sb="2" eb="4">
      <t>カツドウ</t>
    </rPh>
    <rPh sb="4" eb="6">
      <t>シュウニュウ</t>
    </rPh>
    <rPh sb="6" eb="7">
      <t>ケイ</t>
    </rPh>
    <phoneticPr fontId="2"/>
  </si>
  <si>
    <t>　　①特定資産取得支出</t>
    <rPh sb="3" eb="5">
      <t>トクテイ</t>
    </rPh>
    <rPh sb="5" eb="7">
      <t>シサン</t>
    </rPh>
    <rPh sb="7" eb="9">
      <t>シュトク</t>
    </rPh>
    <rPh sb="9" eb="11">
      <t>シシュツ</t>
    </rPh>
    <phoneticPr fontId="2"/>
  </si>
  <si>
    <t>退職給付引当資産取得支出</t>
    <rPh sb="0" eb="2">
      <t>タイショク</t>
    </rPh>
    <rPh sb="2" eb="4">
      <t>キュウフ</t>
    </rPh>
    <rPh sb="4" eb="6">
      <t>ヒキアテ</t>
    </rPh>
    <rPh sb="6" eb="8">
      <t>シサン</t>
    </rPh>
    <rPh sb="8" eb="10">
      <t>シュトク</t>
    </rPh>
    <rPh sb="10" eb="12">
      <t>シシュツ</t>
    </rPh>
    <phoneticPr fontId="2"/>
  </si>
  <si>
    <t>減価償却引当資産取得支出</t>
    <rPh sb="0" eb="2">
      <t>ゲンカ</t>
    </rPh>
    <rPh sb="2" eb="4">
      <t>ショウキャク</t>
    </rPh>
    <rPh sb="4" eb="6">
      <t>ヒキアテ</t>
    </rPh>
    <rPh sb="6" eb="8">
      <t>シサン</t>
    </rPh>
    <rPh sb="8" eb="10">
      <t>シュトク</t>
    </rPh>
    <rPh sb="10" eb="12">
      <t>シシュツ</t>
    </rPh>
    <phoneticPr fontId="2"/>
  </si>
  <si>
    <t>短期運営準備資産取得支出</t>
    <rPh sb="0" eb="2">
      <t>タンキ</t>
    </rPh>
    <rPh sb="2" eb="4">
      <t>ウンエイ</t>
    </rPh>
    <rPh sb="4" eb="6">
      <t>ジュンビ</t>
    </rPh>
    <rPh sb="6" eb="8">
      <t>シサン</t>
    </rPh>
    <rPh sb="8" eb="10">
      <t>シュトク</t>
    </rPh>
    <rPh sb="10" eb="12">
      <t>シシュツ</t>
    </rPh>
    <phoneticPr fontId="2"/>
  </si>
  <si>
    <t>投資活動支出Ｅ</t>
    <rPh sb="0" eb="2">
      <t>トウシ</t>
    </rPh>
    <rPh sb="2" eb="4">
      <t>カツドウ</t>
    </rPh>
    <rPh sb="4" eb="6">
      <t>シシュツ</t>
    </rPh>
    <phoneticPr fontId="2"/>
  </si>
  <si>
    <t>Ⅲ財務活動収支の部</t>
    <rPh sb="1" eb="3">
      <t>ザイム</t>
    </rPh>
    <rPh sb="3" eb="5">
      <t>カツドウ</t>
    </rPh>
    <rPh sb="5" eb="7">
      <t>シュウシ</t>
    </rPh>
    <rPh sb="8" eb="9">
      <t>ブ</t>
    </rPh>
    <phoneticPr fontId="2"/>
  </si>
  <si>
    <t>　２．投資活動支出</t>
    <rPh sb="7" eb="9">
      <t>シシュツ</t>
    </rPh>
    <phoneticPr fontId="2"/>
  </si>
  <si>
    <t>　１．財務活動収入</t>
    <rPh sb="3" eb="5">
      <t>ザイム</t>
    </rPh>
    <rPh sb="5" eb="7">
      <t>カツドウ</t>
    </rPh>
    <rPh sb="7" eb="9">
      <t>シュウニュウ</t>
    </rPh>
    <phoneticPr fontId="2"/>
  </si>
  <si>
    <t>　２．財務活動支出</t>
    <rPh sb="3" eb="5">
      <t>ザイム</t>
    </rPh>
    <rPh sb="5" eb="7">
      <t>カツドウ</t>
    </rPh>
    <rPh sb="7" eb="9">
      <t>シシュツ</t>
    </rPh>
    <phoneticPr fontId="2"/>
  </si>
  <si>
    <t>　　①借入金返済支出</t>
    <rPh sb="3" eb="6">
      <t>カリイレキン</t>
    </rPh>
    <rPh sb="6" eb="8">
      <t>ヘンサイ</t>
    </rPh>
    <rPh sb="8" eb="10">
      <t>シシュツ</t>
    </rPh>
    <phoneticPr fontId="2"/>
  </si>
  <si>
    <t>　　前期繰越収支差額</t>
    <rPh sb="2" eb="4">
      <t>ゼンキ</t>
    </rPh>
    <rPh sb="4" eb="5">
      <t>ク</t>
    </rPh>
    <rPh sb="5" eb="6">
      <t>コ</t>
    </rPh>
    <rPh sb="6" eb="8">
      <t>シュウシ</t>
    </rPh>
    <rPh sb="8" eb="10">
      <t>サガク</t>
    </rPh>
    <phoneticPr fontId="2"/>
  </si>
  <si>
    <t>　　次期繰越収支差額</t>
    <rPh sb="2" eb="4">
      <t>ジキ</t>
    </rPh>
    <rPh sb="4" eb="5">
      <t>ク</t>
    </rPh>
    <rPh sb="5" eb="6">
      <t>コ</t>
    </rPh>
    <rPh sb="6" eb="8">
      <t>シュウシ</t>
    </rPh>
    <rPh sb="8" eb="10">
      <t>サガク</t>
    </rPh>
    <phoneticPr fontId="2"/>
  </si>
  <si>
    <t>　　当期収支差額</t>
    <rPh sb="2" eb="4">
      <t>トウキ</t>
    </rPh>
    <rPh sb="4" eb="6">
      <t>シュウシ</t>
    </rPh>
    <rPh sb="6" eb="8">
      <t>サガク</t>
    </rPh>
    <phoneticPr fontId="2"/>
  </si>
  <si>
    <t>財務活動収入計Ｇ</t>
    <rPh sb="0" eb="2">
      <t>ザイム</t>
    </rPh>
    <rPh sb="2" eb="4">
      <t>カツドウ</t>
    </rPh>
    <rPh sb="4" eb="6">
      <t>シュウニュウ</t>
    </rPh>
    <rPh sb="6" eb="7">
      <t>ケイ</t>
    </rPh>
    <phoneticPr fontId="2"/>
  </si>
  <si>
    <t>財務活動支出計Ｈ</t>
    <rPh sb="0" eb="2">
      <t>ザイム</t>
    </rPh>
    <rPh sb="2" eb="4">
      <t>カツドウ</t>
    </rPh>
    <rPh sb="4" eb="6">
      <t>シシュツ</t>
    </rPh>
    <rPh sb="6" eb="7">
      <t>ケイ</t>
    </rPh>
    <phoneticPr fontId="2"/>
  </si>
  <si>
    <t>Ⅳ予備費支出</t>
    <rPh sb="1" eb="4">
      <t>ヨビヒ</t>
    </rPh>
    <rPh sb="4" eb="6">
      <t>シシュツ</t>
    </rPh>
    <phoneticPr fontId="2"/>
  </si>
  <si>
    <t>新静岡県教育会館建設資金　　特別会計からの繰入金収入</t>
    <rPh sb="0" eb="3">
      <t>シンシズオカ</t>
    </rPh>
    <rPh sb="3" eb="6">
      <t>ケンキョウイク</t>
    </rPh>
    <rPh sb="6" eb="8">
      <t>カイカン</t>
    </rPh>
    <rPh sb="8" eb="10">
      <t>ケンセツ</t>
    </rPh>
    <rPh sb="10" eb="12">
      <t>シキン</t>
    </rPh>
    <rPh sb="14" eb="16">
      <t>トクベツ</t>
    </rPh>
    <rPh sb="16" eb="18">
      <t>カイケイ</t>
    </rPh>
    <rPh sb="21" eb="24">
      <t>クリイレキン</t>
    </rPh>
    <rPh sb="24" eb="26">
      <t>シュウニュウ</t>
    </rPh>
    <phoneticPr fontId="2"/>
  </si>
  <si>
    <t>　　　　</t>
    <phoneticPr fontId="2"/>
  </si>
  <si>
    <t>Ａ－Ｂ＝Ｃ</t>
    <phoneticPr fontId="2"/>
  </si>
  <si>
    <t>Ｄ－Ｅ＝Ｆ</t>
    <phoneticPr fontId="2"/>
  </si>
  <si>
    <t>Ｇ－Ｈ＝Ｉ</t>
    <phoneticPr fontId="2"/>
  </si>
  <si>
    <t>一般会計よりの繰入金収入</t>
    <rPh sb="0" eb="2">
      <t>イッパン</t>
    </rPh>
    <rPh sb="2" eb="4">
      <t>カイケイ</t>
    </rPh>
    <rPh sb="7" eb="10">
      <t>クリイレキン</t>
    </rPh>
    <rPh sb="10" eb="12">
      <t>シュウニュウ</t>
    </rPh>
    <phoneticPr fontId="2"/>
  </si>
  <si>
    <t>教職員拠出金収入</t>
    <rPh sb="0" eb="3">
      <t>キョウショクイン</t>
    </rPh>
    <rPh sb="3" eb="6">
      <t>キョシュツキン</t>
    </rPh>
    <rPh sb="6" eb="8">
      <t>シュウニュウ</t>
    </rPh>
    <phoneticPr fontId="2"/>
  </si>
  <si>
    <t>教育事業団体拠出金収入</t>
    <rPh sb="0" eb="2">
      <t>キョウイク</t>
    </rPh>
    <rPh sb="2" eb="4">
      <t>ジギョウ</t>
    </rPh>
    <rPh sb="4" eb="6">
      <t>ダンタイ</t>
    </rPh>
    <rPh sb="6" eb="9">
      <t>キョシュツキン</t>
    </rPh>
    <rPh sb="9" eb="11">
      <t>シュウニュウ</t>
    </rPh>
    <phoneticPr fontId="2"/>
  </si>
  <si>
    <t>入居団体勤務者拠出金収入</t>
    <rPh sb="0" eb="2">
      <t>ニュウキョ</t>
    </rPh>
    <rPh sb="2" eb="4">
      <t>ダンタイ</t>
    </rPh>
    <rPh sb="4" eb="7">
      <t>キンムシャ</t>
    </rPh>
    <rPh sb="7" eb="10">
      <t>キョシュツキン</t>
    </rPh>
    <rPh sb="10" eb="12">
      <t>シュウニュウ</t>
    </rPh>
    <phoneticPr fontId="2"/>
  </si>
  <si>
    <t>団体負担金収入</t>
  </si>
  <si>
    <t>　　②管理費支出</t>
    <rPh sb="3" eb="6">
      <t>カンリヒ</t>
    </rPh>
    <rPh sb="6" eb="8">
      <t>シシュツ</t>
    </rPh>
    <phoneticPr fontId="2"/>
  </si>
  <si>
    <t>高校運営委託費支出</t>
    <rPh sb="0" eb="2">
      <t>コウコウ</t>
    </rPh>
    <rPh sb="2" eb="4">
      <t>ウンエイ</t>
    </rPh>
    <rPh sb="4" eb="7">
      <t>イタクヒ</t>
    </rPh>
    <rPh sb="7" eb="9">
      <t>シシュツ</t>
    </rPh>
    <phoneticPr fontId="2"/>
  </si>
  <si>
    <t>講演料支出</t>
    <rPh sb="0" eb="3">
      <t>コウエンリョウ</t>
    </rPh>
    <rPh sb="3" eb="5">
      <t>シシュツ</t>
    </rPh>
    <phoneticPr fontId="2"/>
  </si>
  <si>
    <t>旅費交通費支出</t>
    <rPh sb="0" eb="2">
      <t>リョヒ</t>
    </rPh>
    <rPh sb="2" eb="5">
      <t>コウツウヒ</t>
    </rPh>
    <rPh sb="5" eb="7">
      <t>シシュツ</t>
    </rPh>
    <phoneticPr fontId="2"/>
  </si>
  <si>
    <t>会場使用料支出</t>
    <rPh sb="0" eb="2">
      <t>カイジョウ</t>
    </rPh>
    <rPh sb="2" eb="5">
      <t>シヨウリョウ</t>
    </rPh>
    <rPh sb="5" eb="7">
      <t>シシュツ</t>
    </rPh>
    <phoneticPr fontId="2"/>
  </si>
  <si>
    <t>運営委託費支出</t>
    <rPh sb="0" eb="2">
      <t>ウンエイ</t>
    </rPh>
    <rPh sb="2" eb="5">
      <t>イタクヒ</t>
    </rPh>
    <rPh sb="5" eb="7">
      <t>シシュツ</t>
    </rPh>
    <phoneticPr fontId="2"/>
  </si>
  <si>
    <t>当日運営費支出</t>
    <rPh sb="0" eb="2">
      <t>トウジツ</t>
    </rPh>
    <rPh sb="2" eb="5">
      <t>ウンエイヒ</t>
    </rPh>
    <rPh sb="5" eb="7">
      <t>シシュツ</t>
    </rPh>
    <phoneticPr fontId="2"/>
  </si>
  <si>
    <t>事務局旅費支出</t>
    <rPh sb="0" eb="3">
      <t>ジムキョク</t>
    </rPh>
    <rPh sb="3" eb="5">
      <t>リョヒ</t>
    </rPh>
    <rPh sb="5" eb="7">
      <t>シシュツ</t>
    </rPh>
    <phoneticPr fontId="2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</si>
  <si>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2"/>
  </si>
  <si>
    <t>通信運搬費支出</t>
    <rPh sb="0" eb="2">
      <t>ツウシン</t>
    </rPh>
    <rPh sb="2" eb="5">
      <t>ウンパンヒ</t>
    </rPh>
    <rPh sb="5" eb="7">
      <t>シシュツ</t>
    </rPh>
    <phoneticPr fontId="2"/>
  </si>
  <si>
    <t>会議費支出</t>
    <rPh sb="0" eb="3">
      <t>カイギヒ</t>
    </rPh>
    <rPh sb="3" eb="5">
      <t>シシュツ</t>
    </rPh>
    <phoneticPr fontId="2"/>
  </si>
  <si>
    <t>雑支出</t>
    <rPh sb="0" eb="3">
      <t>ザッシシュツ</t>
    </rPh>
    <phoneticPr fontId="2"/>
  </si>
  <si>
    <t>講演会会計への繰入金支出</t>
    <rPh sb="0" eb="3">
      <t>コウエンカイ</t>
    </rPh>
    <rPh sb="3" eb="5">
      <t>カイケイ</t>
    </rPh>
    <rPh sb="7" eb="10">
      <t>クリイレキン</t>
    </rPh>
    <rPh sb="10" eb="12">
      <t>シシュツ</t>
    </rPh>
    <phoneticPr fontId="2"/>
  </si>
  <si>
    <t>一般会計</t>
    <rPh sb="0" eb="2">
      <t>イッパン</t>
    </rPh>
    <rPh sb="2" eb="4">
      <t>カイケイ</t>
    </rPh>
    <phoneticPr fontId="2"/>
  </si>
  <si>
    <t>特別基金会計</t>
    <rPh sb="0" eb="2">
      <t>トクベツ</t>
    </rPh>
    <rPh sb="2" eb="4">
      <t>キキン</t>
    </rPh>
    <rPh sb="4" eb="6">
      <t>カイケイ</t>
    </rPh>
    <phoneticPr fontId="2"/>
  </si>
  <si>
    <t>建設資金特別会計</t>
    <rPh sb="0" eb="2">
      <t>ケンセツ</t>
    </rPh>
    <rPh sb="2" eb="4">
      <t>シキン</t>
    </rPh>
    <rPh sb="4" eb="6">
      <t>トクベツ</t>
    </rPh>
    <rPh sb="6" eb="8">
      <t>カイケイ</t>
    </rPh>
    <phoneticPr fontId="2"/>
  </si>
  <si>
    <t>給料手当支出</t>
    <rPh sb="0" eb="2">
      <t>キュウリョウ</t>
    </rPh>
    <rPh sb="2" eb="4">
      <t>テアテ</t>
    </rPh>
    <rPh sb="4" eb="6">
      <t>シシュツ</t>
    </rPh>
    <phoneticPr fontId="2"/>
  </si>
  <si>
    <t>退職給付支出</t>
    <rPh sb="0" eb="2">
      <t>タイショク</t>
    </rPh>
    <rPh sb="2" eb="4">
      <t>キュウフ</t>
    </rPh>
    <rPh sb="4" eb="6">
      <t>シシュツ</t>
    </rPh>
    <phoneticPr fontId="2"/>
  </si>
  <si>
    <t>福利厚生費支出</t>
    <rPh sb="0" eb="2">
      <t>フクリ</t>
    </rPh>
    <rPh sb="2" eb="5">
      <t>コウセイヒ</t>
    </rPh>
    <rPh sb="5" eb="7">
      <t>シシュツ</t>
    </rPh>
    <phoneticPr fontId="2"/>
  </si>
  <si>
    <t>消耗什器備品費支出</t>
    <rPh sb="0" eb="2">
      <t>ショウモウ</t>
    </rPh>
    <rPh sb="2" eb="4">
      <t>ジュウキ</t>
    </rPh>
    <rPh sb="4" eb="7">
      <t>ビヒンヒ</t>
    </rPh>
    <rPh sb="7" eb="9">
      <t>シシュツ</t>
    </rPh>
    <phoneticPr fontId="2"/>
  </si>
  <si>
    <t>消耗品費支出</t>
    <rPh sb="0" eb="3">
      <t>ショウモウヒン</t>
    </rPh>
    <rPh sb="3" eb="4">
      <t>ヒ</t>
    </rPh>
    <rPh sb="4" eb="6">
      <t>シシュツ</t>
    </rPh>
    <phoneticPr fontId="2"/>
  </si>
  <si>
    <t>修繕費支出</t>
    <rPh sb="0" eb="3">
      <t>シュウゼンヒ</t>
    </rPh>
    <rPh sb="3" eb="5">
      <t>シシュツ</t>
    </rPh>
    <phoneticPr fontId="2"/>
  </si>
  <si>
    <t>光熱水費支出</t>
    <rPh sb="0" eb="3">
      <t>コウネツスイ</t>
    </rPh>
    <rPh sb="3" eb="4">
      <t>ヒ</t>
    </rPh>
    <rPh sb="4" eb="6">
      <t>シシュツ</t>
    </rPh>
    <phoneticPr fontId="2"/>
  </si>
  <si>
    <t>借地料支出</t>
    <rPh sb="0" eb="2">
      <t>シャクチ</t>
    </rPh>
    <rPh sb="2" eb="3">
      <t>リョウ</t>
    </rPh>
    <rPh sb="3" eb="5">
      <t>シシュツ</t>
    </rPh>
    <phoneticPr fontId="2"/>
  </si>
  <si>
    <t>賃借料支出</t>
    <rPh sb="0" eb="3">
      <t>チンシャクリョウ</t>
    </rPh>
    <rPh sb="3" eb="5">
      <t>シシュツ</t>
    </rPh>
    <phoneticPr fontId="2"/>
  </si>
  <si>
    <t>保険料支出</t>
    <rPh sb="0" eb="3">
      <t>ホケンリョウ</t>
    </rPh>
    <rPh sb="3" eb="5">
      <t>シシュツ</t>
    </rPh>
    <phoneticPr fontId="2"/>
  </si>
  <si>
    <t>諸謝金支出</t>
    <rPh sb="0" eb="1">
      <t>ショ</t>
    </rPh>
    <rPh sb="1" eb="3">
      <t>シャキン</t>
    </rPh>
    <rPh sb="3" eb="5">
      <t>シシュツ</t>
    </rPh>
    <phoneticPr fontId="2"/>
  </si>
  <si>
    <t>租税公課支出</t>
    <rPh sb="0" eb="2">
      <t>ソゼイ</t>
    </rPh>
    <rPh sb="2" eb="4">
      <t>コウカ</t>
    </rPh>
    <rPh sb="4" eb="6">
      <t>シシュツ</t>
    </rPh>
    <phoneticPr fontId="2"/>
  </si>
  <si>
    <t>図書購入費支出</t>
    <rPh sb="0" eb="2">
      <t>トショ</t>
    </rPh>
    <rPh sb="2" eb="5">
      <t>コウニュウヒ</t>
    </rPh>
    <rPh sb="5" eb="7">
      <t>シシュツ</t>
    </rPh>
    <phoneticPr fontId="2"/>
  </si>
  <si>
    <t>支払利息支出</t>
    <rPh sb="0" eb="2">
      <t>シハライ</t>
    </rPh>
    <rPh sb="2" eb="4">
      <t>リソク</t>
    </rPh>
    <rPh sb="4" eb="6">
      <t>シシュツ</t>
    </rPh>
    <phoneticPr fontId="2"/>
  </si>
  <si>
    <t>管理委託費支出</t>
    <rPh sb="0" eb="2">
      <t>カンリ</t>
    </rPh>
    <rPh sb="2" eb="5">
      <t>イタクヒ</t>
    </rPh>
    <rPh sb="5" eb="7">
      <t>シシュツ</t>
    </rPh>
    <phoneticPr fontId="2"/>
  </si>
  <si>
    <t>支払手数料支出</t>
    <rPh sb="0" eb="2">
      <t>シハライ</t>
    </rPh>
    <rPh sb="2" eb="5">
      <t>テスウリョウ</t>
    </rPh>
    <rPh sb="5" eb="7">
      <t>シシュツ</t>
    </rPh>
    <phoneticPr fontId="2"/>
  </si>
  <si>
    <t>事務消耗品費支出</t>
    <rPh sb="0" eb="2">
      <t>ジム</t>
    </rPh>
    <rPh sb="2" eb="5">
      <t>ショウモウヒン</t>
    </rPh>
    <rPh sb="5" eb="6">
      <t>ヒ</t>
    </rPh>
    <rPh sb="6" eb="8">
      <t>シシュツ</t>
    </rPh>
    <phoneticPr fontId="2"/>
  </si>
  <si>
    <t>渉外費支出</t>
    <rPh sb="0" eb="3">
      <t>ショウガイヒ</t>
    </rPh>
    <rPh sb="3" eb="5">
      <t>シシュツ</t>
    </rPh>
    <phoneticPr fontId="2"/>
  </si>
  <si>
    <t>一般会計への繰入金支出</t>
    <rPh sb="0" eb="2">
      <t>イッパン</t>
    </rPh>
    <rPh sb="2" eb="4">
      <t>カイケイ</t>
    </rPh>
    <rPh sb="6" eb="9">
      <t>クリイレキン</t>
    </rPh>
    <rPh sb="9" eb="11">
      <t>シシュツ</t>
    </rPh>
    <phoneticPr fontId="2"/>
  </si>
  <si>
    <t>講演会会計</t>
    <rPh sb="0" eb="3">
      <t>コウエンカイ</t>
    </rPh>
    <rPh sb="3" eb="5">
      <t>カイケイ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</si>
  <si>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</si>
  <si>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合計</t>
    <rPh sb="0" eb="2">
      <t>ゴウケイ</t>
    </rPh>
    <phoneticPr fontId="2"/>
  </si>
  <si>
    <t>会議室賃貸借料収入</t>
  </si>
  <si>
    <t>　　③他会計への繰入金支出</t>
    <rPh sb="3" eb="6">
      <t>タカイケイ</t>
    </rPh>
    <rPh sb="8" eb="11">
      <t>クリイレキン</t>
    </rPh>
    <rPh sb="11" eb="13">
      <t>シシュツ</t>
    </rPh>
    <phoneticPr fontId="2"/>
  </si>
  <si>
    <t>リース債務支出</t>
    <rPh sb="3" eb="5">
      <t>サイム</t>
    </rPh>
    <rPh sb="5" eb="7">
      <t>シシュツ</t>
    </rPh>
    <phoneticPr fontId="2"/>
  </si>
  <si>
    <t>切手売上収入</t>
    <rPh sb="0" eb="2">
      <t>キッテ</t>
    </rPh>
    <rPh sb="2" eb="4">
      <t>ウリアゲ</t>
    </rPh>
    <rPh sb="4" eb="6">
      <t>シュウニュウ</t>
    </rPh>
    <phoneticPr fontId="2"/>
  </si>
  <si>
    <t>切手仕入支出</t>
    <rPh sb="0" eb="2">
      <t>キッテ</t>
    </rPh>
    <rPh sb="2" eb="4">
      <t>シイレ</t>
    </rPh>
    <rPh sb="4" eb="6">
      <t>シシュツ</t>
    </rPh>
    <phoneticPr fontId="2"/>
  </si>
  <si>
    <t>切手会計</t>
    <rPh sb="0" eb="2">
      <t>キッテ</t>
    </rPh>
    <rPh sb="2" eb="4">
      <t>カイケイ</t>
    </rPh>
    <phoneticPr fontId="2"/>
  </si>
  <si>
    <t>切手販売手数料</t>
    <rPh sb="0" eb="2">
      <t>キッテ</t>
    </rPh>
    <rPh sb="2" eb="4">
      <t>ハンバイ</t>
    </rPh>
    <rPh sb="4" eb="7">
      <t>テスウリョウ</t>
    </rPh>
    <phoneticPr fontId="2"/>
  </si>
  <si>
    <t>備品購入支出</t>
    <rPh sb="0" eb="2">
      <t>ビヒン</t>
    </rPh>
    <rPh sb="2" eb="4">
      <t>コウニュウ</t>
    </rPh>
    <rPh sb="4" eb="6">
      <t>シシュツ</t>
    </rPh>
    <phoneticPr fontId="2"/>
  </si>
  <si>
    <t>　　①特定資産運用収入</t>
    <rPh sb="3" eb="5">
      <t>トクテイ</t>
    </rPh>
    <rPh sb="5" eb="7">
      <t>シサン</t>
    </rPh>
    <rPh sb="7" eb="9">
      <t>ウンヨウ</t>
    </rPh>
    <rPh sb="9" eb="11">
      <t>シュウニュウ</t>
    </rPh>
    <phoneticPr fontId="2"/>
  </si>
  <si>
    <t>　　②賃貸借料収入</t>
    <phoneticPr fontId="2"/>
  </si>
  <si>
    <t>　　③拠出金収入</t>
    <rPh sb="3" eb="6">
      <t>キョシュツキン</t>
    </rPh>
    <rPh sb="6" eb="8">
      <t>シュウニュウ</t>
    </rPh>
    <phoneticPr fontId="2"/>
  </si>
  <si>
    <t>　　⑤負担金収入</t>
    <rPh sb="3" eb="6">
      <t>フタンキン</t>
    </rPh>
    <rPh sb="6" eb="8">
      <t>シュウニュウ</t>
    </rPh>
    <phoneticPr fontId="2"/>
  </si>
  <si>
    <t>　　⑥売上収入</t>
    <rPh sb="3" eb="5">
      <t>ウリアゲ</t>
    </rPh>
    <rPh sb="5" eb="7">
      <t>シュウニュウ</t>
    </rPh>
    <phoneticPr fontId="2"/>
  </si>
  <si>
    <t>　　⑦雑収入</t>
    <rPh sb="3" eb="6">
      <t>ザッシュウニュウ</t>
    </rPh>
    <phoneticPr fontId="2"/>
  </si>
  <si>
    <t>　　⑧他会計からの繰入金収入</t>
    <rPh sb="3" eb="4">
      <t>タ</t>
    </rPh>
    <rPh sb="4" eb="6">
      <t>カイケイ</t>
    </rPh>
    <rPh sb="9" eb="12">
      <t>クリイレキン</t>
    </rPh>
    <rPh sb="12" eb="14">
      <t>シュウニュウ</t>
    </rPh>
    <phoneticPr fontId="2"/>
  </si>
  <si>
    <t>　　①特定資産取崩し収入</t>
    <rPh sb="3" eb="5">
      <t>トクテイ</t>
    </rPh>
    <rPh sb="5" eb="7">
      <t>シサン</t>
    </rPh>
    <rPh sb="7" eb="8">
      <t>ト</t>
    </rPh>
    <rPh sb="8" eb="9">
      <t>クズ</t>
    </rPh>
    <rPh sb="10" eb="12">
      <t>シュウニュウ</t>
    </rPh>
    <phoneticPr fontId="2"/>
  </si>
  <si>
    <t>建物付帯設備取得支出</t>
    <rPh sb="0" eb="2">
      <t>タテモノ</t>
    </rPh>
    <rPh sb="2" eb="4">
      <t>フタイ</t>
    </rPh>
    <rPh sb="4" eb="6">
      <t>セツビ</t>
    </rPh>
    <phoneticPr fontId="2"/>
  </si>
  <si>
    <t>什器備品取得支出</t>
    <rPh sb="0" eb="2">
      <t>ジュウキ</t>
    </rPh>
    <rPh sb="2" eb="4">
      <t>ビヒン</t>
    </rPh>
    <phoneticPr fontId="2"/>
  </si>
  <si>
    <t>　　①固定資産取得支出</t>
    <rPh sb="3" eb="5">
      <t>コテイ</t>
    </rPh>
    <phoneticPr fontId="2"/>
  </si>
  <si>
    <t>支払い助成金</t>
  </si>
  <si>
    <t>支払い助成金</t>
    <rPh sb="0" eb="2">
      <t>シハラ</t>
    </rPh>
    <rPh sb="3" eb="6">
      <t>ジョセイキン</t>
    </rPh>
    <phoneticPr fontId="2"/>
  </si>
  <si>
    <t>法定福利費</t>
  </si>
  <si>
    <t>法定福利費</t>
    <rPh sb="0" eb="2">
      <t>ホウテイ</t>
    </rPh>
    <rPh sb="2" eb="4">
      <t>フクリ</t>
    </rPh>
    <rPh sb="4" eb="5">
      <t>ヒ</t>
    </rPh>
    <phoneticPr fontId="2"/>
  </si>
  <si>
    <t>給料手当支出</t>
  </si>
  <si>
    <t>退職給付支出</t>
  </si>
  <si>
    <t>福利厚生費支出</t>
  </si>
  <si>
    <t>会議費支出</t>
  </si>
  <si>
    <t>旅費交通費支出</t>
  </si>
  <si>
    <t>通信運搬費支出</t>
  </si>
  <si>
    <t>消耗什器備品費支出</t>
  </si>
  <si>
    <t>消耗品費支出</t>
  </si>
  <si>
    <t>事務消耗品費支出</t>
  </si>
  <si>
    <t>図書購入費支出</t>
  </si>
  <si>
    <t>修繕費支出</t>
  </si>
  <si>
    <t>印刷製本費支出</t>
  </si>
  <si>
    <t>光熱水費支出</t>
  </si>
  <si>
    <t>借地料支出</t>
  </si>
  <si>
    <t>賃借料支出</t>
  </si>
  <si>
    <t>リース債務支出</t>
  </si>
  <si>
    <t>保険料支出</t>
  </si>
  <si>
    <t>諸謝金支出</t>
  </si>
  <si>
    <t>渉外費支出</t>
  </si>
  <si>
    <t>租税公課支出</t>
  </si>
  <si>
    <t>管理委託費支出</t>
  </si>
  <si>
    <t>支払利息支出</t>
  </si>
  <si>
    <t>支払手数料支出</t>
  </si>
  <si>
    <t>雑支出</t>
  </si>
  <si>
    <t>　　①他会計からの繰入金収入</t>
    <phoneticPr fontId="2"/>
  </si>
  <si>
    <t>特別積立資産取得支出</t>
    <rPh sb="0" eb="2">
      <t>トクベツ</t>
    </rPh>
    <rPh sb="2" eb="4">
      <t>ツミタテ</t>
    </rPh>
    <rPh sb="4" eb="6">
      <t>シサン</t>
    </rPh>
    <rPh sb="6" eb="8">
      <t>シュトク</t>
    </rPh>
    <rPh sb="8" eb="10">
      <t>シシュツ</t>
    </rPh>
    <phoneticPr fontId="2"/>
  </si>
  <si>
    <t>　　予備費支出J</t>
    <rPh sb="2" eb="5">
      <t>ヨビヒ</t>
    </rPh>
    <rPh sb="5" eb="7">
      <t>シシュツ</t>
    </rPh>
    <phoneticPr fontId="2"/>
  </si>
  <si>
    <t>Ｃ＋Ｆ＋Ｉ-J</t>
  </si>
  <si>
    <t>令和６年４月１日から令和７年３月３１日まで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</si>
  <si>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特別基金会計よりの収入</t>
    <rPh sb="0" eb="6">
      <t>トクベツキキンカイケイ</t>
    </rPh>
    <rPh sb="9" eb="11">
      <t>シュウニュウ</t>
    </rPh>
    <phoneticPr fontId="2"/>
  </si>
  <si>
    <t>建物取得支出</t>
    <rPh sb="0" eb="2">
      <t>タテモノ</t>
    </rPh>
    <phoneticPr fontId="2"/>
  </si>
  <si>
    <t>土地取得支出</t>
    <rPh sb="0" eb="6">
      <t>トチシュトクシシュツ</t>
    </rPh>
    <phoneticPr fontId="2"/>
  </si>
  <si>
    <t>借入金返済支出</t>
    <rPh sb="0" eb="7">
      <t>カリイレキンヘンサイシシュツ</t>
    </rPh>
    <phoneticPr fontId="2"/>
  </si>
  <si>
    <t>団体預り金返済支出</t>
    <rPh sb="0" eb="3">
      <t>ダンタイアズカ</t>
    </rPh>
    <rPh sb="4" eb="9">
      <t>キンヘンサイシシュツ</t>
    </rPh>
    <phoneticPr fontId="2"/>
  </si>
  <si>
    <t>　　②団体預り金返済支出</t>
    <rPh sb="3" eb="6">
      <t>ダンタイアズカ</t>
    </rPh>
    <rPh sb="7" eb="8">
      <t>キン</t>
    </rPh>
    <rPh sb="8" eb="10">
      <t>ヘンサイ</t>
    </rPh>
    <rPh sb="10" eb="12">
      <t>シシュツ</t>
    </rPh>
    <phoneticPr fontId="2"/>
  </si>
  <si>
    <t>退職給付引当資産取崩収入</t>
    <rPh sb="0" eb="2">
      <t>タイショク</t>
    </rPh>
    <rPh sb="2" eb="4">
      <t>キュウフ</t>
    </rPh>
    <rPh sb="4" eb="6">
      <t>ヒキアテ</t>
    </rPh>
    <rPh sb="6" eb="8">
      <t>シサン</t>
    </rPh>
    <rPh sb="8" eb="9">
      <t>ト</t>
    </rPh>
    <rPh sb="9" eb="10">
      <t>クズ</t>
    </rPh>
    <rPh sb="10" eb="12">
      <t>シュウニュウ</t>
    </rPh>
    <phoneticPr fontId="2"/>
  </si>
  <si>
    <t>減価償却引当資産取崩収入</t>
    <rPh sb="0" eb="2">
      <t>ゲンカ</t>
    </rPh>
    <rPh sb="2" eb="4">
      <t>ショウキャク</t>
    </rPh>
    <rPh sb="4" eb="6">
      <t>ヒキアテ</t>
    </rPh>
    <rPh sb="6" eb="8">
      <t>シサン</t>
    </rPh>
    <rPh sb="8" eb="10">
      <t>トリクズ</t>
    </rPh>
    <rPh sb="10" eb="12">
      <t>シュウニュウ</t>
    </rPh>
    <phoneticPr fontId="2"/>
  </si>
  <si>
    <t>特別運営準備資産取崩収入</t>
    <rPh sb="0" eb="2">
      <t>トクベツ</t>
    </rPh>
    <rPh sb="2" eb="4">
      <t>ウンエイ</t>
    </rPh>
    <rPh sb="4" eb="6">
      <t>ジュンビ</t>
    </rPh>
    <rPh sb="6" eb="8">
      <t>シサン</t>
    </rPh>
    <rPh sb="8" eb="10">
      <t>トリクズ</t>
    </rPh>
    <rPh sb="10" eb="12">
      <t>シュウニュウ</t>
    </rPh>
    <phoneticPr fontId="2"/>
  </si>
  <si>
    <t>令和６年度収支補正予算案総括表</t>
    <rPh sb="0" eb="2">
      <t>レイワ</t>
    </rPh>
    <rPh sb="3" eb="5">
      <t>ネンド</t>
    </rPh>
    <rPh sb="5" eb="7">
      <t>シュウシ</t>
    </rPh>
    <rPh sb="7" eb="9">
      <t>ホセイ</t>
    </rPh>
    <rPh sb="9" eb="11">
      <t>ヨサン</t>
    </rPh>
    <rPh sb="11" eb="12">
      <t>アン</t>
    </rPh>
    <rPh sb="12" eb="14">
      <t>ソウカツ</t>
    </rPh>
    <rPh sb="14" eb="15">
      <t>ヒョウ</t>
    </rPh>
    <phoneticPr fontId="2"/>
  </si>
  <si>
    <t>抽出</t>
    <rPh sb="0" eb="2">
      <t>チュウシュツ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</si>
</sst>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176" fontId="0" fillId="0" borderId="0" xfId="0" applyNumberFormat="1">
      <alignment vertical="center"/>
    </xf>
    <xf numFmtId="38" fontId="0" fillId="0" borderId="0" xfId="1" applyFont="1">
      <alignment vertical="center"/>
    </xf>
    <xf numFmtId="0" fontId="5" fillId="0" borderId="0" xfId="0" applyFont="1">
      <alignment vertical="center"/>
    </xf>
    <xf numFmtId="0" fontId="7" fillId="0" borderId="6" xfId="0" applyFont="1" applyBorder="1">
      <alignment vertical="center"/>
    </xf>
    <xf numFmtId="0" fontId="8" fillId="0" borderId="0" xfId="0" applyFont="1">
      <alignment vertical="center"/>
    </xf>
    <xf numFmtId="176" fontId="0" fillId="0" borderId="11" xfId="1" applyNumberFormat="1" applyFont="1" applyFill="1" applyBorder="1" applyAlignment="1">
      <alignment horizontal="center" vertical="center"/>
    </xf>
    <xf numFmtId="176" fontId="7" fillId="0" borderId="12" xfId="1" applyNumberFormat="1" applyFont="1" applyFill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1" fillId="0" borderId="6" xfId="1" applyNumberFormat="1" applyFont="1" applyFill="1" applyBorder="1">
      <alignment vertical="center"/>
    </xf>
    <xf numFmtId="176" fontId="1" fillId="0" borderId="13" xfId="1" applyNumberFormat="1" applyFont="1" applyFill="1" applyBorder="1">
      <alignment vertical="center"/>
    </xf>
    <xf numFmtId="176" fontId="1" fillId="0" borderId="21" xfId="1" applyNumberFormat="1" applyFont="1" applyFill="1" applyBorder="1">
      <alignment vertical="center"/>
    </xf>
    <xf numFmtId="176" fontId="1" fillId="0" borderId="0" xfId="1" applyNumberFormat="1" applyFont="1" applyFill="1" applyBorder="1">
      <alignment vertical="center"/>
    </xf>
    <xf numFmtId="0" fontId="7" fillId="0" borderId="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176" fontId="1" fillId="0" borderId="14" xfId="1" applyNumberFormat="1" applyFont="1" applyFill="1" applyBorder="1">
      <alignment vertical="center"/>
    </xf>
    <xf numFmtId="176" fontId="1" fillId="0" borderId="18" xfId="1" applyNumberFormat="1" applyFont="1" applyFill="1" applyBorder="1">
      <alignment vertical="center"/>
    </xf>
    <xf numFmtId="176" fontId="1" fillId="0" borderId="23" xfId="1" applyNumberFormat="1" applyFont="1" applyFill="1" applyBorder="1">
      <alignment vertical="center"/>
    </xf>
    <xf numFmtId="0" fontId="7" fillId="0" borderId="16" xfId="0" applyFont="1" applyBorder="1">
      <alignment vertical="center"/>
    </xf>
    <xf numFmtId="0" fontId="8" fillId="0" borderId="10" xfId="0" applyFont="1" applyBorder="1">
      <alignment vertical="center"/>
    </xf>
    <xf numFmtId="176" fontId="1" fillId="0" borderId="16" xfId="1" applyNumberFormat="1" applyFont="1" applyFill="1" applyBorder="1">
      <alignment vertical="center"/>
    </xf>
    <xf numFmtId="176" fontId="1" fillId="0" borderId="17" xfId="1" applyNumberFormat="1" applyFont="1" applyFill="1" applyBorder="1">
      <alignment vertical="center"/>
    </xf>
    <xf numFmtId="176" fontId="1" fillId="0" borderId="27" xfId="1" applyNumberFormat="1" applyFont="1" applyFill="1" applyBorder="1">
      <alignment vertical="center"/>
    </xf>
    <xf numFmtId="0" fontId="7" fillId="0" borderId="28" xfId="0" applyFont="1" applyBorder="1">
      <alignment vertical="center"/>
    </xf>
    <xf numFmtId="0" fontId="8" fillId="0" borderId="29" xfId="0" applyFont="1" applyBorder="1">
      <alignment vertical="center"/>
    </xf>
    <xf numFmtId="176" fontId="1" fillId="0" borderId="15" xfId="1" applyNumberFormat="1" applyFont="1" applyFill="1" applyBorder="1">
      <alignment vertical="center"/>
    </xf>
    <xf numFmtId="176" fontId="1" fillId="0" borderId="19" xfId="1" applyNumberFormat="1" applyFont="1" applyFill="1" applyBorder="1">
      <alignment vertical="center"/>
    </xf>
    <xf numFmtId="176" fontId="1" fillId="0" borderId="25" xfId="1" applyNumberFormat="1" applyFont="1" applyFill="1" applyBorder="1">
      <alignment vertical="center"/>
    </xf>
    <xf numFmtId="176" fontId="1" fillId="0" borderId="26" xfId="1" applyNumberFormat="1" applyFont="1" applyFill="1" applyBorder="1">
      <alignment vertical="center"/>
    </xf>
    <xf numFmtId="0" fontId="5" fillId="0" borderId="10" xfId="0" applyFont="1" applyBorder="1">
      <alignment vertical="center"/>
    </xf>
    <xf numFmtId="38" fontId="0" fillId="0" borderId="0" xfId="1" applyFont="1" applyFill="1">
      <alignment vertical="center"/>
    </xf>
    <xf numFmtId="176" fontId="7" fillId="0" borderId="7" xfId="0" applyNumberFormat="1" applyFont="1" applyBorder="1" applyAlignment="1">
      <alignment horizontal="center" vertical="center"/>
    </xf>
    <xf numFmtId="176" fontId="4" fillId="0" borderId="6" xfId="1" applyNumberFormat="1" applyFont="1" applyFill="1" applyBorder="1">
      <alignment vertical="center"/>
    </xf>
    <xf numFmtId="176" fontId="4" fillId="0" borderId="13" xfId="1" applyNumberFormat="1" applyFont="1" applyFill="1" applyBorder="1">
      <alignment vertical="center"/>
    </xf>
    <xf numFmtId="176" fontId="4" fillId="0" borderId="21" xfId="1" applyNumberFormat="1" applyFont="1" applyFill="1" applyBorder="1">
      <alignment vertical="center"/>
    </xf>
    <xf numFmtId="176" fontId="1" fillId="0" borderId="8" xfId="1" applyNumberFormat="1" applyFont="1" applyFill="1" applyBorder="1">
      <alignment vertical="center"/>
    </xf>
    <xf numFmtId="176" fontId="4" fillId="0" borderId="0" xfId="1" applyNumberFormat="1" applyFont="1" applyFill="1" applyBorder="1">
      <alignment vertical="center"/>
    </xf>
    <xf numFmtId="176" fontId="1" fillId="0" borderId="9" xfId="1" applyNumberFormat="1" applyFont="1" applyFill="1" applyBorder="1">
      <alignment vertical="center"/>
    </xf>
    <xf numFmtId="176" fontId="1" fillId="0" borderId="10" xfId="1" applyNumberFormat="1" applyFont="1" applyFill="1" applyBorder="1">
      <alignment vertical="center"/>
    </xf>
    <xf numFmtId="38" fontId="0" fillId="0" borderId="13" xfId="1" applyFont="1" applyFill="1" applyBorder="1">
      <alignment vertical="center"/>
    </xf>
    <xf numFmtId="38" fontId="4" fillId="0" borderId="6" xfId="1" applyFont="1" applyFill="1" applyBorder="1">
      <alignment vertical="center"/>
    </xf>
    <xf numFmtId="0" fontId="8" fillId="0" borderId="0" xfId="0" applyFont="1" applyAlignment="1"/>
    <xf numFmtId="176" fontId="1" fillId="0" borderId="34" xfId="1" applyNumberFormat="1" applyFont="1" applyFill="1" applyBorder="1">
      <alignment vertical="center"/>
    </xf>
    <xf numFmtId="176" fontId="4" fillId="0" borderId="33" xfId="1" applyNumberFormat="1" applyFont="1" applyFill="1" applyBorder="1">
      <alignment vertical="center"/>
    </xf>
    <xf numFmtId="176" fontId="7" fillId="0" borderId="5" xfId="0" applyNumberFormat="1" applyFont="1" applyBorder="1" applyAlignment="1">
      <alignment horizontal="center" vertical="center"/>
    </xf>
    <xf numFmtId="176" fontId="1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1" fillId="0" borderId="2" xfId="1" applyNumberFormat="1" applyFont="1" applyFill="1" applyBorder="1">
      <alignment vertical="center"/>
    </xf>
    <xf numFmtId="176" fontId="1" fillId="0" borderId="4" xfId="1" applyNumberFormat="1" applyFont="1" applyFill="1" applyBorder="1">
      <alignment vertical="center"/>
    </xf>
    <xf numFmtId="176" fontId="1" fillId="0" borderId="3" xfId="1" applyNumberFormat="1" applyFont="1" applyFill="1" applyBorder="1">
      <alignment vertical="center"/>
    </xf>
    <xf numFmtId="38" fontId="1" fillId="0" borderId="6" xfId="1" applyFont="1" applyFill="1" applyBorder="1">
      <alignment vertical="center"/>
    </xf>
    <xf numFmtId="176" fontId="4" fillId="0" borderId="28" xfId="1" applyNumberFormat="1" applyFont="1" applyFill="1" applyBorder="1">
      <alignment vertical="center"/>
    </xf>
    <xf numFmtId="176" fontId="4" fillId="0" borderId="30" xfId="1" applyNumberFormat="1" applyFont="1" applyFill="1" applyBorder="1">
      <alignment vertical="center"/>
    </xf>
    <xf numFmtId="176" fontId="4" fillId="0" borderId="32" xfId="1" applyNumberFormat="1" applyFont="1" applyFill="1" applyBorder="1">
      <alignment vertical="center"/>
    </xf>
    <xf numFmtId="176" fontId="4" fillId="0" borderId="31" xfId="1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桁区切り" xfId="1" builtinId="6"/>
    <cellStyle name="桁区切り 2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M152"/>
  <sheetViews>
    <sheetView tabSelected="1" workbookViewId="0">
      <selection activeCell="F9" sqref="F9"/>
    </sheetView>
  </sheetViews>
  <sheetFormatPr defaultRowHeight="13.5" x14ac:dyDescent="0.15"/>
  <cols>
    <col min="1" max="1" width="4.125" customWidth="1"/>
    <col min="2" max="2" width="22.5" bestFit="1" customWidth="1"/>
    <col min="3" max="3" width="18.875" bestFit="1" customWidth="1"/>
    <col min="4" max="5" width="13" style="2" customWidth="1"/>
    <col min="6" max="6" width="13.875" style="2" bestFit="1" customWidth="1"/>
    <col min="7" max="7" width="11.875" style="1" bestFit="1" customWidth="1"/>
    <col min="8" max="8" width="10.625" style="1" bestFit="1" customWidth="1"/>
    <col min="9" max="9" width="13.75" style="1" bestFit="1" customWidth="1"/>
    <col min="10" max="10" width="13.125" bestFit="1" customWidth="1"/>
  </cols>
  <sheetData>
    <row r="1" spans="2:13" ht="18" customHeight="1" x14ac:dyDescent="0.15">
      <c r="B1" s="57" t="s">
        <v>141</v>
      </c>
      <c r="C1" s="57"/>
      <c r="D1" s="57"/>
      <c r="E1" s="57"/>
      <c r="F1" s="57"/>
      <c r="G1" s="57"/>
      <c r="H1" s="57"/>
      <c r="I1" s="57"/>
    </row>
    <row r="2" spans="2:13" ht="14.25" thickBot="1" x14ac:dyDescent="0.2">
      <c r="B2" s="58" t="s">
        <v>131</v>
      </c>
      <c r="C2" s="58"/>
      <c r="D2" s="58"/>
      <c r="E2" s="58"/>
      <c r="F2" s="58"/>
      <c r="G2" s="58"/>
      <c r="H2" s="58"/>
      <c r="I2" s="58"/>
    </row>
    <row r="3" spans="2:13" ht="14.25" thickBot="1" x14ac:dyDescent="0.2">
      <c r="B3" s="59" t="s">
        <v>1</v>
      </c>
      <c r="C3" s="64"/>
      <c r="D3" s="6" t="s">
        <v>55</v>
      </c>
      <c r="E3" s="7" t="s">
        <v>56</v>
      </c>
      <c r="F3" s="33" t="s">
        <v>57</v>
      </c>
      <c r="G3" s="8" t="s">
        <v>77</v>
      </c>
      <c r="H3" s="33" t="s">
        <v>85</v>
      </c>
      <c r="I3" s="46" t="s">
        <v>78</v>
      </c>
      <c r="J3" s="9" t="s">
        <v>79</v>
      </c>
    </row>
    <row r="4" spans="2:13" x14ac:dyDescent="0.15">
      <c r="B4" s="10" t="s">
        <v>0</v>
      </c>
      <c r="C4" s="3"/>
      <c r="D4" s="11"/>
      <c r="E4" s="12"/>
      <c r="F4" s="14"/>
      <c r="G4" s="12"/>
      <c r="H4" s="14"/>
      <c r="I4" s="47"/>
      <c r="J4" s="13"/>
    </row>
    <row r="5" spans="2:13" x14ac:dyDescent="0.15">
      <c r="B5" s="4" t="s">
        <v>2</v>
      </c>
      <c r="C5" s="3"/>
      <c r="D5" s="11"/>
      <c r="E5" s="12"/>
      <c r="F5" s="14"/>
      <c r="G5" s="12"/>
      <c r="H5" s="14"/>
      <c r="I5" s="47"/>
      <c r="J5" s="13"/>
    </row>
    <row r="6" spans="2:13" x14ac:dyDescent="0.15">
      <c r="B6" s="4" t="s">
        <v>88</v>
      </c>
      <c r="C6" s="5"/>
      <c r="D6" s="34">
        <f>SUM(D7)</f>
        <v>5500</v>
      </c>
      <c r="E6" s="35">
        <f>SUM(E7)</f>
        <v>0</v>
      </c>
      <c r="F6" s="38">
        <f t="shared" ref="F6:I6" si="0">SUM(F7)</f>
        <v>0</v>
      </c>
      <c r="G6" s="35">
        <f t="shared" si="0"/>
        <v>0</v>
      </c>
      <c r="H6" s="35">
        <f t="shared" si="0"/>
        <v>0</v>
      </c>
      <c r="I6" s="48">
        <f t="shared" si="0"/>
        <v>0</v>
      </c>
      <c r="J6" s="36">
        <f>SUM(D6:I6)</f>
        <v>5500</v>
      </c>
    </row>
    <row r="7" spans="2:13" x14ac:dyDescent="0.15">
      <c r="B7" s="4"/>
      <c r="C7" s="5" t="s">
        <v>10</v>
      </c>
      <c r="D7" s="11">
        <v>5500</v>
      </c>
      <c r="E7" s="12">
        <v>0</v>
      </c>
      <c r="F7" s="14">
        <v>0</v>
      </c>
      <c r="G7" s="12">
        <v>0</v>
      </c>
      <c r="H7" s="12">
        <v>0</v>
      </c>
      <c r="I7" s="47"/>
      <c r="J7" s="13">
        <f t="shared" ref="J7:J106" si="1">SUM(D7:I7)</f>
        <v>5500</v>
      </c>
    </row>
    <row r="8" spans="2:13" x14ac:dyDescent="0.15">
      <c r="B8" s="4"/>
      <c r="C8" s="5"/>
      <c r="D8" s="11"/>
      <c r="E8" s="12"/>
      <c r="F8" s="14"/>
      <c r="G8" s="12"/>
      <c r="H8" s="12"/>
      <c r="I8" s="47"/>
      <c r="J8" s="13"/>
    </row>
    <row r="9" spans="2:13" x14ac:dyDescent="0.15">
      <c r="B9" s="4" t="s">
        <v>89</v>
      </c>
      <c r="C9" s="5"/>
      <c r="D9" s="34">
        <f>SUM(D10:D11)</f>
        <v>77947628</v>
      </c>
      <c r="E9" s="35">
        <f>SUM(E10:E11)</f>
        <v>0</v>
      </c>
      <c r="F9" s="38">
        <f t="shared" ref="F9:H9" si="2">SUM(F10:F11)</f>
        <v>0</v>
      </c>
      <c r="G9" s="35">
        <f t="shared" si="2"/>
        <v>0</v>
      </c>
      <c r="H9" s="35">
        <f t="shared" si="2"/>
        <v>0</v>
      </c>
      <c r="I9" s="48">
        <f>SUM(I10:I11)</f>
        <v>0</v>
      </c>
      <c r="J9" s="36">
        <f>SUM(D9:I9)</f>
        <v>77947628</v>
      </c>
    </row>
    <row r="10" spans="2:13" x14ac:dyDescent="0.15">
      <c r="B10" s="4"/>
      <c r="C10" s="5" t="s">
        <v>80</v>
      </c>
      <c r="D10" s="11">
        <v>10400000</v>
      </c>
      <c r="E10" s="12">
        <v>0</v>
      </c>
      <c r="F10" s="14">
        <v>0</v>
      </c>
      <c r="G10" s="12">
        <v>0</v>
      </c>
      <c r="H10" s="12">
        <v>0</v>
      </c>
      <c r="I10" s="47"/>
      <c r="J10" s="13">
        <f t="shared" si="1"/>
        <v>10400000</v>
      </c>
    </row>
    <row r="11" spans="2:13" x14ac:dyDescent="0.15">
      <c r="B11" s="4"/>
      <c r="C11" s="5" t="s">
        <v>41</v>
      </c>
      <c r="D11" s="11">
        <v>67547628</v>
      </c>
      <c r="E11" s="12">
        <v>0</v>
      </c>
      <c r="F11" s="14">
        <v>0</v>
      </c>
      <c r="G11" s="12">
        <v>0</v>
      </c>
      <c r="H11" s="12">
        <v>0</v>
      </c>
      <c r="I11" s="47"/>
      <c r="J11" s="13">
        <f t="shared" si="1"/>
        <v>67547628</v>
      </c>
    </row>
    <row r="12" spans="2:13" x14ac:dyDescent="0.15">
      <c r="B12" s="4"/>
      <c r="C12" s="5"/>
      <c r="D12" s="11"/>
      <c r="E12" s="12"/>
      <c r="F12" s="14"/>
      <c r="G12" s="12"/>
      <c r="H12" s="12"/>
      <c r="I12" s="47"/>
      <c r="J12" s="13"/>
    </row>
    <row r="13" spans="2:13" x14ac:dyDescent="0.15">
      <c r="B13" s="4" t="s">
        <v>90</v>
      </c>
      <c r="C13" s="5"/>
      <c r="D13" s="34">
        <f>SUM(D14:D16)</f>
        <v>0</v>
      </c>
      <c r="E13" s="35">
        <f>SUM(E14:E16)</f>
        <v>0</v>
      </c>
      <c r="F13" s="38">
        <f t="shared" ref="F13:H13" si="3">SUM(F14:F16)</f>
        <v>34620000</v>
      </c>
      <c r="G13" s="35">
        <f t="shared" si="3"/>
        <v>0</v>
      </c>
      <c r="H13" s="35">
        <f t="shared" si="3"/>
        <v>0</v>
      </c>
      <c r="I13" s="48">
        <f>SUM(I14:I16)</f>
        <v>0</v>
      </c>
      <c r="J13" s="36">
        <f>SUM(D13:I13)</f>
        <v>34620000</v>
      </c>
      <c r="M13" t="s">
        <v>142</v>
      </c>
    </row>
    <row r="14" spans="2:13" x14ac:dyDescent="0.15">
      <c r="B14" s="4" t="s">
        <v>33</v>
      </c>
      <c r="C14" s="5" t="s">
        <v>38</v>
      </c>
      <c r="D14" s="11">
        <v>0</v>
      </c>
      <c r="E14" s="12">
        <v>0</v>
      </c>
      <c r="F14" s="14">
        <v>34400000</v>
      </c>
      <c r="G14" s="12">
        <v>0</v>
      </c>
      <c r="H14" s="12">
        <v>0</v>
      </c>
      <c r="I14" s="47"/>
      <c r="J14" s="13">
        <f t="shared" si="1"/>
        <v>34400000</v>
      </c>
    </row>
    <row r="15" spans="2:13" x14ac:dyDescent="0.15">
      <c r="B15" s="4"/>
      <c r="C15" s="5" t="s">
        <v>39</v>
      </c>
      <c r="D15" s="11">
        <v>0</v>
      </c>
      <c r="E15" s="12">
        <v>0</v>
      </c>
      <c r="F15" s="14">
        <v>0</v>
      </c>
      <c r="G15" s="12">
        <v>0</v>
      </c>
      <c r="H15" s="12">
        <v>0</v>
      </c>
      <c r="I15" s="47"/>
      <c r="J15" s="13">
        <f t="shared" si="1"/>
        <v>0</v>
      </c>
    </row>
    <row r="16" spans="2:13" x14ac:dyDescent="0.15">
      <c r="B16" s="4"/>
      <c r="C16" s="5" t="s">
        <v>40</v>
      </c>
      <c r="D16" s="11">
        <v>0</v>
      </c>
      <c r="E16" s="12">
        <v>0</v>
      </c>
      <c r="F16" s="14">
        <v>220000</v>
      </c>
      <c r="G16" s="12">
        <v>0</v>
      </c>
      <c r="H16" s="12">
        <v>0</v>
      </c>
      <c r="I16" s="47"/>
      <c r="J16" s="13">
        <f t="shared" si="1"/>
        <v>220000</v>
      </c>
    </row>
    <row r="17" spans="2:10" x14ac:dyDescent="0.15">
      <c r="B17" s="4"/>
      <c r="C17" s="5"/>
      <c r="D17" s="11"/>
      <c r="E17" s="12"/>
      <c r="F17" s="14"/>
      <c r="G17" s="12"/>
      <c r="H17" s="12"/>
      <c r="I17" s="47"/>
      <c r="J17" s="13"/>
    </row>
    <row r="18" spans="2:10" x14ac:dyDescent="0.15">
      <c r="B18" s="4" t="s">
        <v>9</v>
      </c>
      <c r="C18" s="5"/>
      <c r="D18" s="34">
        <f>SUM(D19)</f>
        <v>0</v>
      </c>
      <c r="E18" s="35">
        <f>SUM(E19)</f>
        <v>0</v>
      </c>
      <c r="F18" s="38">
        <f t="shared" ref="F18:I18" si="4">SUM(F19)</f>
        <v>0</v>
      </c>
      <c r="G18" s="35">
        <f t="shared" si="4"/>
        <v>0</v>
      </c>
      <c r="H18" s="35">
        <f t="shared" si="4"/>
        <v>0</v>
      </c>
      <c r="I18" s="48">
        <f t="shared" si="4"/>
        <v>0</v>
      </c>
      <c r="J18" s="36">
        <f>SUM(D18:I18)</f>
        <v>0</v>
      </c>
    </row>
    <row r="19" spans="2:10" x14ac:dyDescent="0.15">
      <c r="B19" s="4"/>
      <c r="C19" s="5" t="s">
        <v>4</v>
      </c>
      <c r="D19" s="11">
        <v>0</v>
      </c>
      <c r="E19" s="12">
        <v>0</v>
      </c>
      <c r="F19" s="14">
        <v>0</v>
      </c>
      <c r="G19" s="12">
        <v>0</v>
      </c>
      <c r="H19" s="12">
        <v>0</v>
      </c>
      <c r="I19" s="47"/>
      <c r="J19" s="13">
        <f t="shared" si="1"/>
        <v>0</v>
      </c>
    </row>
    <row r="20" spans="2:10" x14ac:dyDescent="0.15">
      <c r="B20" s="4"/>
      <c r="C20" s="5"/>
      <c r="D20" s="11"/>
      <c r="E20" s="12"/>
      <c r="F20" s="14"/>
      <c r="G20" s="12"/>
      <c r="H20" s="12"/>
      <c r="I20" s="47"/>
      <c r="J20" s="13"/>
    </row>
    <row r="21" spans="2:10" x14ac:dyDescent="0.15">
      <c r="B21" s="4" t="s">
        <v>91</v>
      </c>
      <c r="C21" s="5"/>
      <c r="D21" s="34">
        <f>SUM(D22)</f>
        <v>0</v>
      </c>
      <c r="E21" s="35">
        <f>SUM(E22)</f>
        <v>864000</v>
      </c>
      <c r="F21" s="38">
        <f t="shared" ref="F21:I21" si="5">SUM(F22)</f>
        <v>0</v>
      </c>
      <c r="G21" s="35">
        <f t="shared" si="5"/>
        <v>5200000</v>
      </c>
      <c r="H21" s="35">
        <f t="shared" si="5"/>
        <v>0</v>
      </c>
      <c r="I21" s="48">
        <f t="shared" si="5"/>
        <v>0</v>
      </c>
      <c r="J21" s="36">
        <f>SUM(D21:I21)</f>
        <v>6064000</v>
      </c>
    </row>
    <row r="22" spans="2:10" x14ac:dyDescent="0.15">
      <c r="B22" s="4"/>
      <c r="C22" s="5" t="s">
        <v>3</v>
      </c>
      <c r="D22" s="11">
        <v>0</v>
      </c>
      <c r="E22" s="12">
        <v>864000</v>
      </c>
      <c r="F22" s="14">
        <v>0</v>
      </c>
      <c r="G22" s="12">
        <v>5200000</v>
      </c>
      <c r="H22" s="14">
        <v>0</v>
      </c>
      <c r="I22" s="47"/>
      <c r="J22" s="13">
        <f t="shared" si="1"/>
        <v>6064000</v>
      </c>
    </row>
    <row r="23" spans="2:10" x14ac:dyDescent="0.15">
      <c r="B23" s="4"/>
      <c r="C23" s="5"/>
      <c r="D23" s="11"/>
      <c r="E23" s="12"/>
      <c r="F23" s="14"/>
      <c r="G23" s="12"/>
      <c r="H23" s="14"/>
      <c r="I23" s="47"/>
      <c r="J23" s="13"/>
    </row>
    <row r="24" spans="2:10" x14ac:dyDescent="0.15">
      <c r="B24" s="4" t="s">
        <v>92</v>
      </c>
      <c r="C24" s="5"/>
      <c r="D24" s="34">
        <f>SUM(D25)</f>
        <v>0</v>
      </c>
      <c r="E24" s="35">
        <f>SUM(E25)</f>
        <v>0</v>
      </c>
      <c r="F24" s="35">
        <f t="shared" ref="F24:H24" si="6">SUM(F25)</f>
        <v>0</v>
      </c>
      <c r="G24" s="35">
        <f t="shared" si="6"/>
        <v>0</v>
      </c>
      <c r="H24" s="35">
        <f t="shared" si="6"/>
        <v>3400000</v>
      </c>
      <c r="I24" s="48">
        <f>SUM(I25)</f>
        <v>0</v>
      </c>
      <c r="J24" s="36">
        <f>SUM(D24:I24)</f>
        <v>3400000</v>
      </c>
    </row>
    <row r="25" spans="2:10" x14ac:dyDescent="0.15">
      <c r="B25" s="4"/>
      <c r="C25" s="5" t="s">
        <v>83</v>
      </c>
      <c r="D25" s="11"/>
      <c r="E25" s="12"/>
      <c r="F25" s="14"/>
      <c r="G25" s="12"/>
      <c r="H25" s="14">
        <v>3400000</v>
      </c>
      <c r="I25" s="47"/>
      <c r="J25" s="13">
        <f t="shared" si="1"/>
        <v>3400000</v>
      </c>
    </row>
    <row r="26" spans="2:10" x14ac:dyDescent="0.15">
      <c r="B26" s="4"/>
      <c r="C26" s="5"/>
      <c r="D26" s="11"/>
      <c r="E26" s="12"/>
      <c r="F26" s="14"/>
      <c r="G26" s="12"/>
      <c r="H26" s="14"/>
      <c r="I26" s="47"/>
      <c r="J26" s="13"/>
    </row>
    <row r="27" spans="2:10" x14ac:dyDescent="0.15">
      <c r="B27" s="4" t="s">
        <v>93</v>
      </c>
      <c r="C27" s="5"/>
      <c r="D27" s="34">
        <f>SUM(D28:D30)</f>
        <v>2530000</v>
      </c>
      <c r="E27" s="35">
        <f>SUM(E28:E30)</f>
        <v>20000</v>
      </c>
      <c r="F27" s="35">
        <f t="shared" ref="F27:H27" si="7">SUM(F28:F30)</f>
        <v>44000</v>
      </c>
      <c r="G27" s="35">
        <f t="shared" si="7"/>
        <v>4000</v>
      </c>
      <c r="H27" s="35">
        <f t="shared" si="7"/>
        <v>268940</v>
      </c>
      <c r="I27" s="48">
        <f>SUM(I28:I30)</f>
        <v>0</v>
      </c>
      <c r="J27" s="36">
        <f>SUM(D27:I27)</f>
        <v>2866940</v>
      </c>
    </row>
    <row r="28" spans="2:10" x14ac:dyDescent="0.15">
      <c r="B28" s="4"/>
      <c r="C28" s="5" t="s">
        <v>8</v>
      </c>
      <c r="D28" s="11">
        <v>30000</v>
      </c>
      <c r="E28" s="12">
        <v>20000</v>
      </c>
      <c r="F28" s="14">
        <v>44000</v>
      </c>
      <c r="G28" s="12">
        <v>4000</v>
      </c>
      <c r="H28" s="14">
        <v>940</v>
      </c>
      <c r="I28" s="47"/>
      <c r="J28" s="13">
        <f t="shared" si="1"/>
        <v>98940</v>
      </c>
    </row>
    <row r="29" spans="2:10" x14ac:dyDescent="0.15">
      <c r="B29" s="4"/>
      <c r="C29" s="5" t="s">
        <v>5</v>
      </c>
      <c r="D29" s="11">
        <v>2500000</v>
      </c>
      <c r="E29" s="12">
        <v>0</v>
      </c>
      <c r="F29" s="14">
        <v>0</v>
      </c>
      <c r="G29" s="12">
        <v>0</v>
      </c>
      <c r="H29" s="14">
        <v>0</v>
      </c>
      <c r="I29" s="47"/>
      <c r="J29" s="13">
        <f t="shared" si="1"/>
        <v>2500000</v>
      </c>
    </row>
    <row r="30" spans="2:10" x14ac:dyDescent="0.15">
      <c r="B30" s="4"/>
      <c r="C30" s="5" t="s">
        <v>86</v>
      </c>
      <c r="D30" s="11">
        <v>0</v>
      </c>
      <c r="E30" s="12">
        <v>0</v>
      </c>
      <c r="F30" s="14">
        <v>0</v>
      </c>
      <c r="G30" s="12">
        <v>0</v>
      </c>
      <c r="H30" s="14">
        <v>268000</v>
      </c>
      <c r="I30" s="47"/>
      <c r="J30" s="13">
        <f>SUM(D30:I30)</f>
        <v>268000</v>
      </c>
    </row>
    <row r="31" spans="2:10" x14ac:dyDescent="0.15">
      <c r="B31" s="4"/>
      <c r="C31" s="5"/>
      <c r="D31" s="11"/>
      <c r="E31" s="12"/>
      <c r="F31" s="14"/>
      <c r="G31" s="12"/>
      <c r="H31" s="14"/>
      <c r="I31" s="47"/>
      <c r="J31" s="13"/>
    </row>
    <row r="32" spans="2:10" x14ac:dyDescent="0.15">
      <c r="B32" s="15" t="s">
        <v>94</v>
      </c>
      <c r="C32" s="5"/>
      <c r="D32" s="34">
        <f>SUM(D33:D35)</f>
        <v>4170836</v>
      </c>
      <c r="E32" s="35">
        <f>SUM(E33:E35)</f>
        <v>0</v>
      </c>
      <c r="F32" s="38">
        <f t="shared" ref="F32:H32" si="8">SUM(F33:F35)</f>
        <v>0</v>
      </c>
      <c r="G32" s="35">
        <f t="shared" si="8"/>
        <v>1000000</v>
      </c>
      <c r="H32" s="35">
        <f t="shared" si="8"/>
        <v>0</v>
      </c>
      <c r="I32" s="48">
        <f>SUM(I33:I35)</f>
        <v>5170836</v>
      </c>
      <c r="J32" s="36">
        <f>SUM(D32:H32)-I32</f>
        <v>0</v>
      </c>
    </row>
    <row r="33" spans="2:10" ht="21" x14ac:dyDescent="0.15">
      <c r="B33" s="4"/>
      <c r="C33" s="16" t="s">
        <v>32</v>
      </c>
      <c r="D33" s="11">
        <v>140000</v>
      </c>
      <c r="E33" s="12">
        <v>0</v>
      </c>
      <c r="F33" s="14">
        <v>0</v>
      </c>
      <c r="G33" s="12">
        <v>0</v>
      </c>
      <c r="H33" s="14">
        <v>0</v>
      </c>
      <c r="I33" s="47">
        <v>140000</v>
      </c>
      <c r="J33" s="13">
        <f>SUM(D33:H33)-I33</f>
        <v>0</v>
      </c>
    </row>
    <row r="34" spans="2:10" x14ac:dyDescent="0.15">
      <c r="B34" s="4"/>
      <c r="C34" s="16" t="s">
        <v>132</v>
      </c>
      <c r="D34" s="11">
        <v>4030836</v>
      </c>
      <c r="E34" s="12"/>
      <c r="F34" s="14"/>
      <c r="G34" s="12"/>
      <c r="H34" s="14"/>
      <c r="I34" s="47">
        <v>4030836</v>
      </c>
      <c r="J34" s="13">
        <f>SUM(D34:H34)-I34</f>
        <v>0</v>
      </c>
    </row>
    <row r="35" spans="2:10" ht="17.25" customHeight="1" x14ac:dyDescent="0.15">
      <c r="B35" s="4"/>
      <c r="C35" s="16" t="s">
        <v>37</v>
      </c>
      <c r="D35" s="11">
        <v>0</v>
      </c>
      <c r="E35" s="12">
        <v>0</v>
      </c>
      <c r="F35" s="14">
        <v>0</v>
      </c>
      <c r="G35" s="12">
        <v>1000000</v>
      </c>
      <c r="H35" s="14">
        <v>0</v>
      </c>
      <c r="I35" s="47">
        <v>1000000</v>
      </c>
      <c r="J35" s="13">
        <f>SUM(D35:H35)-I35</f>
        <v>0</v>
      </c>
    </row>
    <row r="36" spans="2:10" x14ac:dyDescent="0.15">
      <c r="B36" s="60" t="s">
        <v>11</v>
      </c>
      <c r="C36" s="61"/>
      <c r="D36" s="17">
        <f>SUM(D6,D9,D13,D18,D21,D27,D32,D24)</f>
        <v>84653964</v>
      </c>
      <c r="E36" s="18">
        <f>SUM(E6,E9,E13,E18,E21,E27,E24,E32)</f>
        <v>884000</v>
      </c>
      <c r="F36" s="18">
        <f t="shared" ref="F36:J36" si="9">SUM(F6,F9,F13,F18,F21,F27,F24,F32)</f>
        <v>34664000</v>
      </c>
      <c r="G36" s="18">
        <f t="shared" si="9"/>
        <v>6204000</v>
      </c>
      <c r="H36" s="18">
        <f t="shared" si="9"/>
        <v>3668940</v>
      </c>
      <c r="I36" s="44">
        <f t="shared" si="9"/>
        <v>5170836</v>
      </c>
      <c r="J36" s="19">
        <f t="shared" si="9"/>
        <v>124904068</v>
      </c>
    </row>
    <row r="37" spans="2:10" x14ac:dyDescent="0.15">
      <c r="B37" s="4" t="s">
        <v>6</v>
      </c>
      <c r="C37" s="3"/>
      <c r="D37" s="11"/>
      <c r="E37" s="12"/>
      <c r="F37" s="14"/>
      <c r="G37" s="12"/>
      <c r="H37" s="14"/>
      <c r="I37" s="47"/>
      <c r="J37" s="13"/>
    </row>
    <row r="38" spans="2:10" x14ac:dyDescent="0.15">
      <c r="B38" s="4" t="s">
        <v>7</v>
      </c>
      <c r="C38" s="3"/>
      <c r="D38" s="42">
        <f>SUM(D39:D80)</f>
        <v>70968113</v>
      </c>
      <c r="E38" s="35">
        <f>SUM(E39:E80)</f>
        <v>0</v>
      </c>
      <c r="F38" s="38">
        <f t="shared" ref="F38:I38" si="10">SUM(F39:F78)</f>
        <v>2000</v>
      </c>
      <c r="G38" s="35">
        <f>SUM(G39:G78)</f>
        <v>5488000</v>
      </c>
      <c r="H38" s="45">
        <f>SUM(H39:H80)</f>
        <v>3500150</v>
      </c>
      <c r="I38" s="48">
        <f t="shared" si="10"/>
        <v>0</v>
      </c>
      <c r="J38" s="36">
        <f>SUM(D38:I38)</f>
        <v>79958263</v>
      </c>
    </row>
    <row r="39" spans="2:10" x14ac:dyDescent="0.15">
      <c r="B39" s="4" t="s">
        <v>33</v>
      </c>
      <c r="C39" s="5" t="s">
        <v>58</v>
      </c>
      <c r="D39" s="52">
        <v>25000000</v>
      </c>
      <c r="E39" s="12">
        <v>0</v>
      </c>
      <c r="F39" s="14">
        <v>0</v>
      </c>
      <c r="G39" s="12">
        <v>0</v>
      </c>
      <c r="H39" s="14">
        <v>0</v>
      </c>
      <c r="I39" s="47"/>
      <c r="J39" s="13">
        <f>SUM(D39:I39)</f>
        <v>25000000</v>
      </c>
    </row>
    <row r="40" spans="2:10" x14ac:dyDescent="0.15">
      <c r="B40" s="4"/>
      <c r="C40" s="5" t="s">
        <v>59</v>
      </c>
      <c r="D40" s="52">
        <v>769313</v>
      </c>
      <c r="E40" s="12">
        <v>0</v>
      </c>
      <c r="F40" s="14">
        <v>0</v>
      </c>
      <c r="G40" s="12">
        <v>0</v>
      </c>
      <c r="H40" s="14">
        <v>0</v>
      </c>
      <c r="I40" s="47"/>
      <c r="J40" s="13">
        <f t="shared" ref="J40:J78" si="11">SUM(D40:I40)</f>
        <v>769313</v>
      </c>
    </row>
    <row r="41" spans="2:10" x14ac:dyDescent="0.15">
      <c r="B41" s="4"/>
      <c r="C41" s="5" t="s">
        <v>102</v>
      </c>
      <c r="D41" s="52">
        <v>4000000</v>
      </c>
      <c r="E41" s="12">
        <v>0</v>
      </c>
      <c r="F41" s="14">
        <v>0</v>
      </c>
      <c r="G41" s="12">
        <v>0</v>
      </c>
      <c r="H41" s="14">
        <v>0</v>
      </c>
      <c r="I41" s="47"/>
      <c r="J41" s="13">
        <f t="shared" si="11"/>
        <v>4000000</v>
      </c>
    </row>
    <row r="42" spans="2:10" x14ac:dyDescent="0.15">
      <c r="B42" s="4"/>
      <c r="C42" s="5" t="s">
        <v>60</v>
      </c>
      <c r="D42" s="52">
        <v>570000</v>
      </c>
      <c r="E42" s="12">
        <v>0</v>
      </c>
      <c r="F42" s="14">
        <v>0</v>
      </c>
      <c r="G42" s="12">
        <v>0</v>
      </c>
      <c r="H42" s="14">
        <v>0</v>
      </c>
      <c r="I42" s="47"/>
      <c r="J42" s="13">
        <f t="shared" si="11"/>
        <v>570000</v>
      </c>
    </row>
    <row r="43" spans="2:10" x14ac:dyDescent="0.15">
      <c r="B43" s="4"/>
      <c r="C43" s="5" t="s">
        <v>52</v>
      </c>
      <c r="D43" s="52">
        <v>77000</v>
      </c>
      <c r="E43" s="12">
        <v>0</v>
      </c>
      <c r="F43" s="14">
        <v>0</v>
      </c>
      <c r="G43" s="12">
        <v>0</v>
      </c>
      <c r="H43" s="14">
        <v>0</v>
      </c>
      <c r="I43" s="47"/>
      <c r="J43" s="13">
        <f t="shared" si="11"/>
        <v>77000</v>
      </c>
    </row>
    <row r="44" spans="2:10" x14ac:dyDescent="0.15">
      <c r="B44" s="4"/>
      <c r="C44" s="5" t="s">
        <v>45</v>
      </c>
      <c r="D44" s="52">
        <v>60000</v>
      </c>
      <c r="E44" s="12">
        <v>0</v>
      </c>
      <c r="F44" s="14">
        <v>0</v>
      </c>
      <c r="G44" s="12">
        <v>0</v>
      </c>
      <c r="H44" s="14">
        <v>0</v>
      </c>
      <c r="I44" s="47"/>
      <c r="J44" s="13">
        <f t="shared" si="11"/>
        <v>60000</v>
      </c>
    </row>
    <row r="45" spans="2:10" x14ac:dyDescent="0.15">
      <c r="B45" s="4"/>
      <c r="C45" s="5" t="s">
        <v>51</v>
      </c>
      <c r="D45" s="52">
        <v>690000</v>
      </c>
      <c r="E45" s="12">
        <v>0</v>
      </c>
      <c r="F45" s="14">
        <v>0</v>
      </c>
      <c r="G45" s="12">
        <v>0</v>
      </c>
      <c r="H45" s="14">
        <v>0</v>
      </c>
      <c r="I45" s="47"/>
      <c r="J45" s="13">
        <f t="shared" si="11"/>
        <v>690000</v>
      </c>
    </row>
    <row r="46" spans="2:10" x14ac:dyDescent="0.15">
      <c r="B46" s="4"/>
      <c r="C46" s="5" t="s">
        <v>61</v>
      </c>
      <c r="D46" s="52">
        <v>170000</v>
      </c>
      <c r="E46" s="12">
        <v>0</v>
      </c>
      <c r="F46" s="14">
        <v>0</v>
      </c>
      <c r="G46" s="12">
        <v>0</v>
      </c>
      <c r="H46" s="14">
        <v>0</v>
      </c>
      <c r="I46" s="47"/>
      <c r="J46" s="13">
        <f t="shared" si="11"/>
        <v>170000</v>
      </c>
    </row>
    <row r="47" spans="2:10" x14ac:dyDescent="0.15">
      <c r="B47" s="4"/>
      <c r="C47" s="5" t="s">
        <v>62</v>
      </c>
      <c r="D47" s="52">
        <v>750000</v>
      </c>
      <c r="E47" s="12">
        <v>0</v>
      </c>
      <c r="F47" s="14">
        <v>0</v>
      </c>
      <c r="G47" s="12">
        <v>0</v>
      </c>
      <c r="H47" s="14">
        <v>0</v>
      </c>
      <c r="I47" s="47"/>
      <c r="J47" s="13">
        <f t="shared" si="11"/>
        <v>750000</v>
      </c>
    </row>
    <row r="48" spans="2:10" x14ac:dyDescent="0.15">
      <c r="B48" s="4"/>
      <c r="C48" s="5" t="s">
        <v>74</v>
      </c>
      <c r="D48" s="52">
        <v>250000</v>
      </c>
      <c r="E48" s="12">
        <v>0</v>
      </c>
      <c r="F48" s="14">
        <v>0</v>
      </c>
      <c r="G48" s="12">
        <v>0</v>
      </c>
      <c r="H48" s="14">
        <v>0</v>
      </c>
      <c r="I48" s="47"/>
      <c r="J48" s="13">
        <f t="shared" si="11"/>
        <v>250000</v>
      </c>
    </row>
    <row r="49" spans="2:10" x14ac:dyDescent="0.15">
      <c r="B49" s="4"/>
      <c r="C49" s="5" t="s">
        <v>70</v>
      </c>
      <c r="D49" s="52">
        <v>0</v>
      </c>
      <c r="E49" s="12">
        <v>0</v>
      </c>
      <c r="F49" s="14">
        <v>0</v>
      </c>
      <c r="G49" s="12">
        <v>0</v>
      </c>
      <c r="H49" s="14">
        <v>0</v>
      </c>
      <c r="I49" s="47"/>
      <c r="J49" s="13">
        <f t="shared" si="11"/>
        <v>0</v>
      </c>
    </row>
    <row r="50" spans="2:10" x14ac:dyDescent="0.15">
      <c r="B50" s="4"/>
      <c r="C50" s="5" t="s">
        <v>63</v>
      </c>
      <c r="D50" s="52">
        <v>600000</v>
      </c>
      <c r="E50" s="12">
        <v>0</v>
      </c>
      <c r="F50" s="14">
        <v>0</v>
      </c>
      <c r="G50" s="12">
        <v>0</v>
      </c>
      <c r="H50" s="14">
        <v>0</v>
      </c>
      <c r="I50" s="47"/>
      <c r="J50" s="13">
        <f t="shared" si="11"/>
        <v>600000</v>
      </c>
    </row>
    <row r="51" spans="2:10" x14ac:dyDescent="0.15">
      <c r="B51" s="4"/>
      <c r="C51" s="5" t="s">
        <v>50</v>
      </c>
      <c r="D51" s="52">
        <v>650000</v>
      </c>
      <c r="E51" s="12">
        <v>0</v>
      </c>
      <c r="F51" s="14">
        <v>0</v>
      </c>
      <c r="G51" s="12">
        <v>0</v>
      </c>
      <c r="H51" s="14">
        <v>0</v>
      </c>
      <c r="I51" s="47"/>
      <c r="J51" s="13">
        <f t="shared" si="11"/>
        <v>650000</v>
      </c>
    </row>
    <row r="52" spans="2:10" x14ac:dyDescent="0.15">
      <c r="B52" s="4"/>
      <c r="C52" s="5" t="s">
        <v>64</v>
      </c>
      <c r="D52" s="52">
        <v>5500000</v>
      </c>
      <c r="E52" s="12">
        <v>0</v>
      </c>
      <c r="F52" s="14">
        <v>0</v>
      </c>
      <c r="G52" s="12">
        <v>0</v>
      </c>
      <c r="H52" s="14">
        <v>0</v>
      </c>
      <c r="I52" s="47"/>
      <c r="J52" s="13">
        <f t="shared" si="11"/>
        <v>5500000</v>
      </c>
    </row>
    <row r="53" spans="2:10" x14ac:dyDescent="0.15">
      <c r="B53" s="4"/>
      <c r="C53" s="5" t="s">
        <v>65</v>
      </c>
      <c r="D53" s="52">
        <v>17331800</v>
      </c>
      <c r="E53" s="12">
        <v>0</v>
      </c>
      <c r="F53" s="14">
        <v>0</v>
      </c>
      <c r="G53" s="12">
        <v>0</v>
      </c>
      <c r="H53" s="14">
        <v>0</v>
      </c>
      <c r="I53" s="47"/>
      <c r="J53" s="13">
        <f t="shared" si="11"/>
        <v>17331800</v>
      </c>
    </row>
    <row r="54" spans="2:10" x14ac:dyDescent="0.15">
      <c r="B54" s="4"/>
      <c r="C54" s="5" t="s">
        <v>66</v>
      </c>
      <c r="D54" s="52">
        <v>29000</v>
      </c>
      <c r="E54" s="12">
        <v>0</v>
      </c>
      <c r="F54" s="14">
        <v>0</v>
      </c>
      <c r="G54" s="12">
        <v>0</v>
      </c>
      <c r="H54" s="14">
        <v>0</v>
      </c>
      <c r="I54" s="47"/>
      <c r="J54" s="13">
        <f t="shared" si="11"/>
        <v>29000</v>
      </c>
    </row>
    <row r="55" spans="2:10" x14ac:dyDescent="0.15">
      <c r="B55" s="4"/>
      <c r="C55" s="5" t="s">
        <v>82</v>
      </c>
      <c r="D55" s="52">
        <v>440000</v>
      </c>
      <c r="E55" s="12">
        <v>0</v>
      </c>
      <c r="F55" s="14">
        <v>0</v>
      </c>
      <c r="G55" s="12">
        <v>0</v>
      </c>
      <c r="H55" s="14">
        <v>0</v>
      </c>
      <c r="I55" s="47"/>
      <c r="J55" s="13">
        <f t="shared" si="11"/>
        <v>440000</v>
      </c>
    </row>
    <row r="56" spans="2:10" x14ac:dyDescent="0.15">
      <c r="B56" s="4"/>
      <c r="C56" s="5" t="s">
        <v>67</v>
      </c>
      <c r="D56" s="52">
        <v>829000</v>
      </c>
      <c r="E56" s="12">
        <v>0</v>
      </c>
      <c r="F56" s="14">
        <v>0</v>
      </c>
      <c r="G56" s="12">
        <v>0</v>
      </c>
      <c r="H56" s="14">
        <v>0</v>
      </c>
      <c r="I56" s="47"/>
      <c r="J56" s="13">
        <f t="shared" si="11"/>
        <v>829000</v>
      </c>
    </row>
    <row r="57" spans="2:10" x14ac:dyDescent="0.15">
      <c r="B57" s="4"/>
      <c r="C57" s="5" t="s">
        <v>68</v>
      </c>
      <c r="D57" s="52">
        <v>0</v>
      </c>
      <c r="E57" s="12">
        <v>0</v>
      </c>
      <c r="F57" s="14">
        <v>0</v>
      </c>
      <c r="G57" s="12">
        <v>0</v>
      </c>
      <c r="H57" s="14">
        <v>0</v>
      </c>
      <c r="I57" s="47"/>
      <c r="J57" s="13">
        <f t="shared" si="11"/>
        <v>0</v>
      </c>
    </row>
    <row r="58" spans="2:10" x14ac:dyDescent="0.15">
      <c r="B58" s="4"/>
      <c r="C58" s="5" t="s">
        <v>100</v>
      </c>
      <c r="D58" s="52">
        <v>17000</v>
      </c>
      <c r="E58" s="12">
        <v>0</v>
      </c>
      <c r="F58" s="14">
        <v>0</v>
      </c>
      <c r="G58" s="12">
        <v>0</v>
      </c>
      <c r="H58" s="14">
        <v>0</v>
      </c>
      <c r="I58" s="47"/>
      <c r="J58" s="13">
        <f t="shared" si="11"/>
        <v>17000</v>
      </c>
    </row>
    <row r="59" spans="2:10" x14ac:dyDescent="0.15">
      <c r="B59" s="4"/>
      <c r="C59" s="5" t="s">
        <v>75</v>
      </c>
      <c r="D59" s="52">
        <v>0</v>
      </c>
      <c r="E59" s="12">
        <v>0</v>
      </c>
      <c r="F59" s="14">
        <v>0</v>
      </c>
      <c r="G59" s="12">
        <v>0</v>
      </c>
      <c r="H59" s="14">
        <v>0</v>
      </c>
      <c r="I59" s="47"/>
      <c r="J59" s="13">
        <f t="shared" si="11"/>
        <v>0</v>
      </c>
    </row>
    <row r="60" spans="2:10" x14ac:dyDescent="0.15">
      <c r="B60" s="4"/>
      <c r="C60" s="5" t="s">
        <v>69</v>
      </c>
      <c r="D60" s="52">
        <v>2400000</v>
      </c>
      <c r="E60" s="12">
        <v>0</v>
      </c>
      <c r="F60" s="14">
        <v>0</v>
      </c>
      <c r="G60" s="12">
        <v>0</v>
      </c>
      <c r="H60" s="14">
        <v>150</v>
      </c>
      <c r="I60" s="47"/>
      <c r="J60" s="13">
        <f t="shared" si="11"/>
        <v>2400150</v>
      </c>
    </row>
    <row r="61" spans="2:10" x14ac:dyDescent="0.15">
      <c r="B61" s="4"/>
      <c r="C61" s="5" t="s">
        <v>72</v>
      </c>
      <c r="D61" s="52">
        <v>10600000</v>
      </c>
      <c r="E61" s="12">
        <v>0</v>
      </c>
      <c r="F61" s="14">
        <v>0</v>
      </c>
      <c r="G61" s="12">
        <v>0</v>
      </c>
      <c r="H61" s="14">
        <v>0</v>
      </c>
      <c r="I61" s="47"/>
      <c r="J61" s="13">
        <f t="shared" si="11"/>
        <v>10600000</v>
      </c>
    </row>
    <row r="62" spans="2:10" x14ac:dyDescent="0.15">
      <c r="B62" s="4"/>
      <c r="C62" s="5" t="s">
        <v>71</v>
      </c>
      <c r="D62" s="52">
        <v>0</v>
      </c>
      <c r="E62" s="12">
        <v>0</v>
      </c>
      <c r="F62" s="14">
        <v>0</v>
      </c>
      <c r="G62" s="12">
        <v>0</v>
      </c>
      <c r="H62" s="14">
        <v>0</v>
      </c>
      <c r="I62" s="47"/>
      <c r="J62" s="13">
        <f t="shared" si="11"/>
        <v>0</v>
      </c>
    </row>
    <row r="63" spans="2:10" x14ac:dyDescent="0.15">
      <c r="B63" s="4"/>
      <c r="C63" s="5" t="s">
        <v>73</v>
      </c>
      <c r="D63" s="52">
        <v>175000</v>
      </c>
      <c r="E63" s="12">
        <v>0</v>
      </c>
      <c r="F63" s="14">
        <v>2000</v>
      </c>
      <c r="G63" s="12">
        <v>0</v>
      </c>
      <c r="H63" s="14">
        <v>0</v>
      </c>
      <c r="I63" s="47"/>
      <c r="J63" s="13">
        <f t="shared" si="11"/>
        <v>177000</v>
      </c>
    </row>
    <row r="64" spans="2:10" x14ac:dyDescent="0.15">
      <c r="B64" s="4"/>
      <c r="C64" s="5" t="s">
        <v>53</v>
      </c>
      <c r="D64" s="52">
        <v>60000</v>
      </c>
      <c r="E64" s="12">
        <v>0</v>
      </c>
      <c r="F64" s="14">
        <v>0</v>
      </c>
      <c r="G64" s="12">
        <v>0</v>
      </c>
      <c r="H64" s="14">
        <v>0</v>
      </c>
      <c r="I64" s="47"/>
      <c r="J64" s="13">
        <f t="shared" si="11"/>
        <v>60000</v>
      </c>
    </row>
    <row r="65" spans="2:10" x14ac:dyDescent="0.15">
      <c r="B65" s="4"/>
      <c r="C65" s="5"/>
      <c r="D65" s="11"/>
      <c r="E65" s="12"/>
      <c r="F65" s="14"/>
      <c r="G65" s="12"/>
      <c r="H65" s="14"/>
      <c r="I65" s="47"/>
      <c r="J65" s="13"/>
    </row>
    <row r="66" spans="2:10" x14ac:dyDescent="0.15">
      <c r="B66" s="4"/>
      <c r="C66" s="5" t="s">
        <v>43</v>
      </c>
      <c r="D66" s="11">
        <v>0</v>
      </c>
      <c r="E66" s="12">
        <v>0</v>
      </c>
      <c r="F66" s="14">
        <v>0</v>
      </c>
      <c r="G66" s="12">
        <v>800000</v>
      </c>
      <c r="H66" s="14">
        <v>0</v>
      </c>
      <c r="I66" s="47"/>
      <c r="J66" s="13">
        <f t="shared" si="11"/>
        <v>800000</v>
      </c>
    </row>
    <row r="67" spans="2:10" x14ac:dyDescent="0.15">
      <c r="B67" s="4"/>
      <c r="C67" s="5" t="s">
        <v>44</v>
      </c>
      <c r="D67" s="11">
        <v>0</v>
      </c>
      <c r="E67" s="12">
        <v>0</v>
      </c>
      <c r="F67" s="14">
        <v>0</v>
      </c>
      <c r="G67" s="12">
        <v>2700000</v>
      </c>
      <c r="H67" s="14">
        <v>0</v>
      </c>
      <c r="I67" s="47"/>
      <c r="J67" s="13">
        <f t="shared" si="11"/>
        <v>2700000</v>
      </c>
    </row>
    <row r="68" spans="2:10" x14ac:dyDescent="0.15">
      <c r="B68" s="4"/>
      <c r="C68" s="5" t="s">
        <v>45</v>
      </c>
      <c r="D68" s="11">
        <v>0</v>
      </c>
      <c r="E68" s="12">
        <v>0</v>
      </c>
      <c r="F68" s="14">
        <v>0</v>
      </c>
      <c r="G68" s="12">
        <v>300000</v>
      </c>
      <c r="H68" s="14">
        <v>0</v>
      </c>
      <c r="I68" s="47"/>
      <c r="J68" s="13">
        <f t="shared" si="11"/>
        <v>300000</v>
      </c>
    </row>
    <row r="69" spans="2:10" x14ac:dyDescent="0.15">
      <c r="B69" s="4"/>
      <c r="C69" s="5" t="s">
        <v>46</v>
      </c>
      <c r="D69" s="11">
        <v>0</v>
      </c>
      <c r="E69" s="12">
        <v>0</v>
      </c>
      <c r="F69" s="14">
        <v>0</v>
      </c>
      <c r="G69" s="12">
        <v>830000</v>
      </c>
      <c r="H69" s="14">
        <v>0</v>
      </c>
      <c r="I69" s="47"/>
      <c r="J69" s="13">
        <f t="shared" si="11"/>
        <v>830000</v>
      </c>
    </row>
    <row r="70" spans="2:10" x14ac:dyDescent="0.15">
      <c r="B70" s="4"/>
      <c r="C70" s="5" t="s">
        <v>47</v>
      </c>
      <c r="D70" s="11">
        <v>0</v>
      </c>
      <c r="E70" s="12">
        <v>0</v>
      </c>
      <c r="F70" s="14">
        <v>0</v>
      </c>
      <c r="G70" s="12">
        <v>500000</v>
      </c>
      <c r="H70" s="14">
        <v>0</v>
      </c>
      <c r="I70" s="47"/>
      <c r="J70" s="13">
        <f t="shared" si="11"/>
        <v>500000</v>
      </c>
    </row>
    <row r="71" spans="2:10" x14ac:dyDescent="0.15">
      <c r="B71" s="4"/>
      <c r="C71" s="43" t="s">
        <v>87</v>
      </c>
      <c r="D71" s="11"/>
      <c r="E71" s="12"/>
      <c r="F71" s="14"/>
      <c r="G71" s="12">
        <v>0</v>
      </c>
      <c r="H71" s="14"/>
      <c r="I71" s="47"/>
      <c r="J71" s="13">
        <f t="shared" si="11"/>
        <v>0</v>
      </c>
    </row>
    <row r="72" spans="2:10" x14ac:dyDescent="0.15">
      <c r="B72" s="4"/>
      <c r="C72" s="5" t="s">
        <v>48</v>
      </c>
      <c r="D72" s="11">
        <v>0</v>
      </c>
      <c r="E72" s="12">
        <v>0</v>
      </c>
      <c r="F72" s="14">
        <v>0</v>
      </c>
      <c r="G72" s="12">
        <v>90000</v>
      </c>
      <c r="H72" s="14">
        <v>0</v>
      </c>
      <c r="I72" s="47"/>
      <c r="J72" s="13">
        <f t="shared" si="11"/>
        <v>90000</v>
      </c>
    </row>
    <row r="73" spans="2:10" x14ac:dyDescent="0.15">
      <c r="B73" s="4"/>
      <c r="C73" s="5" t="s">
        <v>49</v>
      </c>
      <c r="D73" s="11">
        <v>0</v>
      </c>
      <c r="E73" s="12">
        <v>0</v>
      </c>
      <c r="F73" s="14">
        <v>0</v>
      </c>
      <c r="G73" s="12">
        <v>70000</v>
      </c>
      <c r="H73" s="14">
        <v>0</v>
      </c>
      <c r="I73" s="47"/>
      <c r="J73" s="13">
        <f t="shared" si="11"/>
        <v>70000</v>
      </c>
    </row>
    <row r="74" spans="2:10" x14ac:dyDescent="0.15">
      <c r="B74" s="4"/>
      <c r="C74" s="5" t="s">
        <v>50</v>
      </c>
      <c r="D74" s="11">
        <v>0</v>
      </c>
      <c r="E74" s="12">
        <v>0</v>
      </c>
      <c r="F74" s="14">
        <v>0</v>
      </c>
      <c r="G74" s="12">
        <v>90000</v>
      </c>
      <c r="H74" s="14">
        <v>0</v>
      </c>
      <c r="I74" s="47"/>
      <c r="J74" s="13">
        <f t="shared" si="11"/>
        <v>90000</v>
      </c>
    </row>
    <row r="75" spans="2:10" x14ac:dyDescent="0.15">
      <c r="B75" s="4"/>
      <c r="C75" s="5" t="s">
        <v>51</v>
      </c>
      <c r="D75" s="11">
        <v>0</v>
      </c>
      <c r="E75" s="12">
        <v>0</v>
      </c>
      <c r="F75" s="14">
        <v>0</v>
      </c>
      <c r="G75" s="12">
        <v>20000</v>
      </c>
      <c r="H75" s="14">
        <v>0</v>
      </c>
      <c r="I75" s="47"/>
      <c r="J75" s="13">
        <f t="shared" si="11"/>
        <v>20000</v>
      </c>
    </row>
    <row r="76" spans="2:10" x14ac:dyDescent="0.15">
      <c r="B76" s="4"/>
      <c r="C76" s="5" t="s">
        <v>52</v>
      </c>
      <c r="D76" s="11">
        <v>0</v>
      </c>
      <c r="E76" s="12">
        <v>0</v>
      </c>
      <c r="F76" s="14">
        <v>0</v>
      </c>
      <c r="G76" s="12">
        <v>67000</v>
      </c>
      <c r="H76" s="14">
        <v>0</v>
      </c>
      <c r="I76" s="47"/>
      <c r="J76" s="13">
        <f t="shared" si="11"/>
        <v>67000</v>
      </c>
    </row>
    <row r="77" spans="2:10" x14ac:dyDescent="0.15">
      <c r="B77" s="4"/>
      <c r="C77" s="5" t="s">
        <v>73</v>
      </c>
      <c r="D77" s="11"/>
      <c r="E77" s="12"/>
      <c r="F77" s="14"/>
      <c r="G77" s="12">
        <v>21000</v>
      </c>
      <c r="H77" s="14">
        <v>0</v>
      </c>
      <c r="I77" s="47"/>
      <c r="J77" s="13">
        <f t="shared" si="11"/>
        <v>21000</v>
      </c>
    </row>
    <row r="78" spans="2:10" x14ac:dyDescent="0.15">
      <c r="B78" s="4"/>
      <c r="C78" s="5" t="s">
        <v>53</v>
      </c>
      <c r="D78" s="11">
        <v>0</v>
      </c>
      <c r="E78" s="12">
        <v>0</v>
      </c>
      <c r="F78" s="14">
        <v>0</v>
      </c>
      <c r="G78" s="12">
        <v>0</v>
      </c>
      <c r="H78" s="14">
        <v>0</v>
      </c>
      <c r="I78" s="47"/>
      <c r="J78" s="13">
        <f t="shared" si="11"/>
        <v>0</v>
      </c>
    </row>
    <row r="79" spans="2:10" ht="8.25" customHeight="1" x14ac:dyDescent="0.15">
      <c r="B79" s="4"/>
      <c r="C79" s="5"/>
      <c r="D79" s="11"/>
      <c r="E79" s="12"/>
      <c r="F79" s="14"/>
      <c r="G79" s="12"/>
      <c r="H79" s="14"/>
      <c r="I79" s="47"/>
      <c r="J79" s="13"/>
    </row>
    <row r="80" spans="2:10" x14ac:dyDescent="0.15">
      <c r="B80" s="4"/>
      <c r="C80" s="5" t="s">
        <v>84</v>
      </c>
      <c r="D80" s="11">
        <v>0</v>
      </c>
      <c r="E80" s="12">
        <v>0</v>
      </c>
      <c r="F80" s="14">
        <v>0</v>
      </c>
      <c r="G80" s="12">
        <v>0</v>
      </c>
      <c r="H80" s="14">
        <v>3500000</v>
      </c>
      <c r="I80" s="47"/>
      <c r="J80" s="13">
        <f t="shared" ref="J80" si="12">SUM(D80:I80)</f>
        <v>3500000</v>
      </c>
    </row>
    <row r="81" spans="2:10" ht="14.25" thickBot="1" x14ac:dyDescent="0.2">
      <c r="B81" s="20"/>
      <c r="C81" s="21"/>
      <c r="D81" s="22"/>
      <c r="E81" s="23"/>
      <c r="F81" s="40"/>
      <c r="G81" s="23"/>
      <c r="H81" s="40"/>
      <c r="I81" s="50"/>
      <c r="J81" s="24"/>
    </row>
    <row r="82" spans="2:10" x14ac:dyDescent="0.15">
      <c r="B82" s="25" t="s">
        <v>42</v>
      </c>
      <c r="C82" s="26"/>
      <c r="D82" s="53">
        <f t="shared" ref="D82:I82" si="13">SUM(D83:D108)</f>
        <v>6838069</v>
      </c>
      <c r="E82" s="54">
        <f t="shared" si="13"/>
        <v>4300</v>
      </c>
      <c r="F82" s="54">
        <f t="shared" si="13"/>
        <v>37000</v>
      </c>
      <c r="G82" s="54">
        <f t="shared" si="13"/>
        <v>700</v>
      </c>
      <c r="H82" s="54">
        <f t="shared" si="13"/>
        <v>3000</v>
      </c>
      <c r="I82" s="55">
        <f t="shared" si="13"/>
        <v>0</v>
      </c>
      <c r="J82" s="56">
        <f>SUM(D82:I82)</f>
        <v>6883069</v>
      </c>
    </row>
    <row r="83" spans="2:10" x14ac:dyDescent="0.15">
      <c r="B83" s="4"/>
      <c r="C83" s="5" t="s">
        <v>103</v>
      </c>
      <c r="D83" s="11">
        <v>3600000</v>
      </c>
      <c r="E83" s="12">
        <v>0</v>
      </c>
      <c r="F83" s="14">
        <v>0</v>
      </c>
      <c r="G83" s="12">
        <v>0</v>
      </c>
      <c r="H83" s="14">
        <v>0</v>
      </c>
      <c r="I83" s="47"/>
      <c r="J83" s="13">
        <f t="shared" si="1"/>
        <v>3600000</v>
      </c>
    </row>
    <row r="84" spans="2:10" x14ac:dyDescent="0.15">
      <c r="B84" s="4"/>
      <c r="C84" s="5" t="s">
        <v>104</v>
      </c>
      <c r="D84" s="11">
        <v>0</v>
      </c>
      <c r="E84" s="12">
        <v>0</v>
      </c>
      <c r="F84" s="14">
        <v>0</v>
      </c>
      <c r="G84" s="12">
        <v>0</v>
      </c>
      <c r="H84" s="14">
        <v>0</v>
      </c>
      <c r="I84" s="47"/>
      <c r="J84" s="13">
        <f t="shared" si="1"/>
        <v>0</v>
      </c>
    </row>
    <row r="85" spans="2:10" x14ac:dyDescent="0.15">
      <c r="B85" s="4"/>
      <c r="C85" s="5" t="s">
        <v>101</v>
      </c>
      <c r="D85" s="11">
        <v>600000</v>
      </c>
      <c r="E85" s="12">
        <v>0</v>
      </c>
      <c r="F85" s="14">
        <v>0</v>
      </c>
      <c r="G85" s="12">
        <v>0</v>
      </c>
      <c r="H85" s="14">
        <v>0</v>
      </c>
      <c r="I85" s="47"/>
      <c r="J85" s="13">
        <f>SUM(D85:I85)</f>
        <v>600000</v>
      </c>
    </row>
    <row r="86" spans="2:10" x14ac:dyDescent="0.15">
      <c r="B86" s="4"/>
      <c r="C86" s="5" t="s">
        <v>105</v>
      </c>
      <c r="D86" s="11">
        <v>210000</v>
      </c>
      <c r="E86" s="12">
        <v>0</v>
      </c>
      <c r="F86" s="14">
        <v>0</v>
      </c>
      <c r="G86" s="12">
        <v>0</v>
      </c>
      <c r="H86" s="14">
        <v>0</v>
      </c>
      <c r="I86" s="47"/>
      <c r="J86" s="13">
        <f t="shared" si="1"/>
        <v>210000</v>
      </c>
    </row>
    <row r="87" spans="2:10" x14ac:dyDescent="0.15">
      <c r="B87" s="4"/>
      <c r="C87" s="5" t="s">
        <v>106</v>
      </c>
      <c r="D87" s="11">
        <v>110000</v>
      </c>
      <c r="E87" s="12">
        <v>0</v>
      </c>
      <c r="F87" s="14">
        <v>0</v>
      </c>
      <c r="G87" s="12">
        <v>0</v>
      </c>
      <c r="H87" s="14">
        <v>0</v>
      </c>
      <c r="I87" s="47"/>
      <c r="J87" s="13">
        <f t="shared" si="1"/>
        <v>110000</v>
      </c>
    </row>
    <row r="88" spans="2:10" x14ac:dyDescent="0.15">
      <c r="B88" s="4"/>
      <c r="C88" s="5" t="s">
        <v>107</v>
      </c>
      <c r="D88" s="11">
        <v>35000</v>
      </c>
      <c r="E88" s="12">
        <v>0</v>
      </c>
      <c r="F88" s="14">
        <v>0</v>
      </c>
      <c r="G88" s="12">
        <v>0</v>
      </c>
      <c r="H88" s="14">
        <v>0</v>
      </c>
      <c r="I88" s="47"/>
      <c r="J88" s="13">
        <f t="shared" si="1"/>
        <v>35000</v>
      </c>
    </row>
    <row r="89" spans="2:10" x14ac:dyDescent="0.15">
      <c r="B89" s="4"/>
      <c r="C89" s="5" t="s">
        <v>108</v>
      </c>
      <c r="D89" s="11">
        <v>102000</v>
      </c>
      <c r="E89" s="12">
        <v>0</v>
      </c>
      <c r="F89" s="14">
        <v>0</v>
      </c>
      <c r="G89" s="12">
        <v>0</v>
      </c>
      <c r="H89" s="14">
        <v>0</v>
      </c>
      <c r="I89" s="47"/>
      <c r="J89" s="13">
        <f t="shared" si="1"/>
        <v>102000</v>
      </c>
    </row>
    <row r="90" spans="2:10" x14ac:dyDescent="0.15">
      <c r="B90" s="4"/>
      <c r="C90" s="5" t="s">
        <v>109</v>
      </c>
      <c r="D90" s="11">
        <v>40000</v>
      </c>
      <c r="E90" s="12">
        <v>0</v>
      </c>
      <c r="F90" s="14">
        <v>0</v>
      </c>
      <c r="G90" s="12">
        <v>0</v>
      </c>
      <c r="H90" s="14">
        <v>0</v>
      </c>
      <c r="I90" s="47"/>
      <c r="J90" s="13">
        <f t="shared" si="1"/>
        <v>40000</v>
      </c>
    </row>
    <row r="91" spans="2:10" x14ac:dyDescent="0.15">
      <c r="B91" s="4"/>
      <c r="C91" s="5" t="s">
        <v>110</v>
      </c>
      <c r="D91" s="11">
        <v>30000</v>
      </c>
      <c r="E91" s="12">
        <v>0</v>
      </c>
      <c r="F91" s="14">
        <v>0</v>
      </c>
      <c r="G91" s="12">
        <v>0</v>
      </c>
      <c r="H91" s="14">
        <v>0</v>
      </c>
      <c r="I91" s="47"/>
      <c r="J91" s="13">
        <f t="shared" si="1"/>
        <v>30000</v>
      </c>
    </row>
    <row r="92" spans="2:10" x14ac:dyDescent="0.15">
      <c r="B92" s="4"/>
      <c r="C92" s="5" t="s">
        <v>111</v>
      </c>
      <c r="D92" s="11">
        <v>40000</v>
      </c>
      <c r="E92" s="12">
        <v>0</v>
      </c>
      <c r="F92" s="14">
        <v>0</v>
      </c>
      <c r="G92" s="12">
        <v>0</v>
      </c>
      <c r="H92" s="14">
        <v>0</v>
      </c>
      <c r="I92" s="47"/>
      <c r="J92" s="13">
        <f t="shared" si="1"/>
        <v>40000</v>
      </c>
    </row>
    <row r="93" spans="2:10" x14ac:dyDescent="0.15">
      <c r="B93" s="4"/>
      <c r="C93" s="5" t="s">
        <v>112</v>
      </c>
      <c r="D93" s="11">
        <v>90000</v>
      </c>
      <c r="E93" s="12">
        <v>0</v>
      </c>
      <c r="F93" s="14">
        <v>0</v>
      </c>
      <c r="G93" s="12">
        <v>0</v>
      </c>
      <c r="H93" s="14">
        <v>0</v>
      </c>
      <c r="I93" s="47"/>
      <c r="J93" s="13">
        <f t="shared" si="1"/>
        <v>90000</v>
      </c>
    </row>
    <row r="94" spans="2:10" x14ac:dyDescent="0.15">
      <c r="B94" s="4"/>
      <c r="C94" s="5" t="s">
        <v>113</v>
      </c>
      <c r="D94" s="11">
        <v>20000</v>
      </c>
      <c r="E94" s="12">
        <v>0</v>
      </c>
      <c r="F94" s="14">
        <v>0</v>
      </c>
      <c r="G94" s="12">
        <v>0</v>
      </c>
      <c r="H94" s="14">
        <v>0</v>
      </c>
      <c r="I94" s="47"/>
      <c r="J94" s="13">
        <f t="shared" si="1"/>
        <v>20000</v>
      </c>
    </row>
    <row r="95" spans="2:10" x14ac:dyDescent="0.15">
      <c r="B95" s="4"/>
      <c r="C95" s="5" t="s">
        <v>114</v>
      </c>
      <c r="D95" s="11">
        <v>160000</v>
      </c>
      <c r="E95" s="12">
        <v>0</v>
      </c>
      <c r="F95" s="14">
        <v>0</v>
      </c>
      <c r="G95" s="12">
        <v>0</v>
      </c>
      <c r="H95" s="14">
        <v>0</v>
      </c>
      <c r="I95" s="47"/>
      <c r="J95" s="13">
        <f t="shared" si="1"/>
        <v>160000</v>
      </c>
    </row>
    <row r="96" spans="2:10" x14ac:dyDescent="0.15">
      <c r="B96" s="4"/>
      <c r="C96" s="5" t="s">
        <v>115</v>
      </c>
      <c r="D96" s="11">
        <v>150000</v>
      </c>
      <c r="E96" s="12">
        <v>0</v>
      </c>
      <c r="F96" s="14">
        <v>0</v>
      </c>
      <c r="G96" s="12">
        <v>0</v>
      </c>
      <c r="H96" s="14">
        <v>0</v>
      </c>
      <c r="I96" s="47"/>
      <c r="J96" s="13">
        <f t="shared" si="1"/>
        <v>150000</v>
      </c>
    </row>
    <row r="97" spans="2:10" x14ac:dyDescent="0.15">
      <c r="B97" s="4"/>
      <c r="C97" s="5" t="s">
        <v>116</v>
      </c>
      <c r="D97" s="11">
        <v>175069</v>
      </c>
      <c r="E97" s="12">
        <v>0</v>
      </c>
      <c r="F97" s="14">
        <v>0</v>
      </c>
      <c r="G97" s="12">
        <v>0</v>
      </c>
      <c r="H97" s="14">
        <v>0</v>
      </c>
      <c r="I97" s="47"/>
      <c r="J97" s="13">
        <f t="shared" si="1"/>
        <v>175069</v>
      </c>
    </row>
    <row r="98" spans="2:10" x14ac:dyDescent="0.15">
      <c r="B98" s="4"/>
      <c r="C98" s="5" t="s">
        <v>117</v>
      </c>
      <c r="D98" s="11">
        <v>1000</v>
      </c>
      <c r="E98" s="12">
        <v>0</v>
      </c>
      <c r="F98" s="14">
        <v>0</v>
      </c>
      <c r="G98" s="12">
        <v>0</v>
      </c>
      <c r="H98" s="14">
        <v>0</v>
      </c>
      <c r="I98" s="47"/>
      <c r="J98" s="13">
        <f t="shared" si="1"/>
        <v>1000</v>
      </c>
    </row>
    <row r="99" spans="2:10" x14ac:dyDescent="0.15">
      <c r="B99" s="4"/>
      <c r="C99" s="5" t="s">
        <v>118</v>
      </c>
      <c r="D99" s="11">
        <v>69000</v>
      </c>
      <c r="E99" s="12">
        <v>0</v>
      </c>
      <c r="F99" s="14">
        <v>0</v>
      </c>
      <c r="G99" s="12">
        <v>0</v>
      </c>
      <c r="H99" s="14">
        <v>0</v>
      </c>
      <c r="I99" s="47"/>
      <c r="J99" s="13">
        <f t="shared" si="1"/>
        <v>69000</v>
      </c>
    </row>
    <row r="100" spans="2:10" x14ac:dyDescent="0.15">
      <c r="B100" s="4"/>
      <c r="C100" s="5" t="s">
        <v>119</v>
      </c>
      <c r="D100" s="11">
        <v>41000</v>
      </c>
      <c r="E100" s="12">
        <v>0</v>
      </c>
      <c r="F100" s="14">
        <v>0</v>
      </c>
      <c r="G100" s="12">
        <v>0</v>
      </c>
      <c r="H100" s="14">
        <v>0</v>
      </c>
      <c r="I100" s="47"/>
      <c r="J100" s="13">
        <f t="shared" si="1"/>
        <v>41000</v>
      </c>
    </row>
    <row r="101" spans="2:10" x14ac:dyDescent="0.15">
      <c r="B101" s="4"/>
      <c r="C101" s="5" t="s">
        <v>120</v>
      </c>
      <c r="D101" s="11">
        <v>840000</v>
      </c>
      <c r="E101" s="12">
        <v>0</v>
      </c>
      <c r="F101" s="14">
        <v>0</v>
      </c>
      <c r="G101" s="12">
        <v>0</v>
      </c>
      <c r="H101" s="14">
        <v>0</v>
      </c>
      <c r="I101" s="47"/>
      <c r="J101" s="13">
        <f t="shared" si="1"/>
        <v>840000</v>
      </c>
    </row>
    <row r="102" spans="2:10" x14ac:dyDescent="0.15">
      <c r="B102" s="4"/>
      <c r="C102" s="5" t="s">
        <v>99</v>
      </c>
      <c r="D102" s="11">
        <v>0</v>
      </c>
      <c r="E102" s="12">
        <v>0</v>
      </c>
      <c r="F102" s="14">
        <v>0</v>
      </c>
      <c r="G102" s="12">
        <v>0</v>
      </c>
      <c r="H102" s="14">
        <v>0</v>
      </c>
      <c r="I102" s="47"/>
      <c r="J102" s="13">
        <f t="shared" si="1"/>
        <v>0</v>
      </c>
    </row>
    <row r="103" spans="2:10" x14ac:dyDescent="0.15">
      <c r="B103" s="4"/>
      <c r="C103" s="5" t="s">
        <v>121</v>
      </c>
      <c r="D103" s="11">
        <v>60000</v>
      </c>
      <c r="E103" s="12">
        <v>0</v>
      </c>
      <c r="F103" s="14">
        <v>0</v>
      </c>
      <c r="G103" s="12">
        <v>0</v>
      </c>
      <c r="H103" s="14">
        <v>0</v>
      </c>
      <c r="I103" s="47"/>
      <c r="J103" s="13">
        <f t="shared" si="1"/>
        <v>60000</v>
      </c>
    </row>
    <row r="104" spans="2:10" x14ac:dyDescent="0.15">
      <c r="B104" s="4"/>
      <c r="C104" s="5" t="s">
        <v>122</v>
      </c>
      <c r="D104" s="11">
        <v>125000</v>
      </c>
      <c r="E104" s="12">
        <v>3300</v>
      </c>
      <c r="F104" s="14">
        <v>7000</v>
      </c>
      <c r="G104" s="12">
        <v>700</v>
      </c>
      <c r="H104" s="14">
        <v>0</v>
      </c>
      <c r="I104" s="47"/>
      <c r="J104" s="13">
        <f t="shared" si="1"/>
        <v>136000</v>
      </c>
    </row>
    <row r="105" spans="2:10" x14ac:dyDescent="0.15">
      <c r="B105" s="4"/>
      <c r="C105" s="5" t="s">
        <v>123</v>
      </c>
      <c r="D105" s="11">
        <v>250000</v>
      </c>
      <c r="E105" s="12">
        <v>0</v>
      </c>
      <c r="F105" s="14">
        <v>0</v>
      </c>
      <c r="G105" s="12">
        <v>0</v>
      </c>
      <c r="H105" s="14">
        <v>0</v>
      </c>
      <c r="I105" s="47"/>
      <c r="J105" s="13">
        <f t="shared" si="1"/>
        <v>250000</v>
      </c>
    </row>
    <row r="106" spans="2:10" x14ac:dyDescent="0.15">
      <c r="B106" s="4"/>
      <c r="C106" s="5" t="s">
        <v>124</v>
      </c>
      <c r="D106" s="11">
        <v>0</v>
      </c>
      <c r="E106" s="12">
        <v>0</v>
      </c>
      <c r="F106" s="14">
        <v>0</v>
      </c>
      <c r="G106" s="12">
        <v>0</v>
      </c>
      <c r="H106" s="14">
        <v>0</v>
      </c>
      <c r="I106" s="47"/>
      <c r="J106" s="13">
        <f t="shared" si="1"/>
        <v>0</v>
      </c>
    </row>
    <row r="107" spans="2:10" x14ac:dyDescent="0.15">
      <c r="B107" s="4"/>
      <c r="C107" s="5" t="s">
        <v>125</v>
      </c>
      <c r="D107" s="11">
        <v>40000</v>
      </c>
      <c r="E107" s="12">
        <v>1000</v>
      </c>
      <c r="F107" s="14">
        <v>30000</v>
      </c>
      <c r="G107" s="12">
        <v>0</v>
      </c>
      <c r="H107" s="14">
        <v>3000</v>
      </c>
      <c r="I107" s="47"/>
      <c r="J107" s="13">
        <f t="shared" ref="J107:J108" si="14">SUM(D107:I107)</f>
        <v>74000</v>
      </c>
    </row>
    <row r="108" spans="2:10" x14ac:dyDescent="0.15">
      <c r="B108" s="4"/>
      <c r="C108" s="5" t="s">
        <v>126</v>
      </c>
      <c r="D108" s="11">
        <v>50000</v>
      </c>
      <c r="E108" s="12">
        <v>0</v>
      </c>
      <c r="F108" s="14">
        <v>0</v>
      </c>
      <c r="G108" s="12">
        <v>0</v>
      </c>
      <c r="H108" s="14">
        <v>0</v>
      </c>
      <c r="I108" s="47"/>
      <c r="J108" s="13">
        <f t="shared" si="14"/>
        <v>50000</v>
      </c>
    </row>
    <row r="109" spans="2:10" x14ac:dyDescent="0.15">
      <c r="B109" s="4"/>
      <c r="C109" s="5"/>
      <c r="D109" s="11"/>
      <c r="E109" s="12"/>
      <c r="F109" s="14"/>
      <c r="G109" s="12"/>
      <c r="H109" s="14"/>
      <c r="I109" s="47"/>
      <c r="J109" s="13"/>
    </row>
    <row r="110" spans="2:10" x14ac:dyDescent="0.15">
      <c r="B110" s="4" t="s">
        <v>81</v>
      </c>
      <c r="C110" s="5"/>
      <c r="D110" s="34">
        <f t="shared" ref="D110:I110" si="15">SUM(D111:D112)</f>
        <v>1000000</v>
      </c>
      <c r="E110" s="35">
        <f t="shared" si="15"/>
        <v>4030836</v>
      </c>
      <c r="F110" s="38">
        <f t="shared" si="15"/>
        <v>2650562</v>
      </c>
      <c r="G110" s="35">
        <f t="shared" si="15"/>
        <v>0</v>
      </c>
      <c r="H110" s="35">
        <f t="shared" si="15"/>
        <v>0</v>
      </c>
      <c r="I110" s="48">
        <f t="shared" si="15"/>
        <v>7681398</v>
      </c>
      <c r="J110" s="36">
        <f>SUM(D110:H110)-I110</f>
        <v>0</v>
      </c>
    </row>
    <row r="111" spans="2:10" x14ac:dyDescent="0.15">
      <c r="B111" s="4"/>
      <c r="C111" s="16" t="s">
        <v>54</v>
      </c>
      <c r="D111" s="11">
        <v>1000000</v>
      </c>
      <c r="E111" s="12">
        <v>0</v>
      </c>
      <c r="F111" s="14">
        <v>0</v>
      </c>
      <c r="G111" s="12">
        <v>0</v>
      </c>
      <c r="H111" s="14">
        <v>0</v>
      </c>
      <c r="I111" s="47">
        <v>1000000</v>
      </c>
      <c r="J111" s="13">
        <f t="shared" ref="J111:J112" si="16">SUM(D111:H111)-I111</f>
        <v>0</v>
      </c>
    </row>
    <row r="112" spans="2:10" x14ac:dyDescent="0.15">
      <c r="B112" s="4"/>
      <c r="C112" s="16" t="s">
        <v>76</v>
      </c>
      <c r="D112" s="11">
        <v>0</v>
      </c>
      <c r="E112" s="12">
        <v>4030836</v>
      </c>
      <c r="F112" s="14">
        <v>2650562</v>
      </c>
      <c r="G112" s="12">
        <v>0</v>
      </c>
      <c r="H112" s="14">
        <v>0</v>
      </c>
      <c r="I112" s="47">
        <v>6681398</v>
      </c>
      <c r="J112" s="13">
        <f t="shared" si="16"/>
        <v>0</v>
      </c>
    </row>
    <row r="113" spans="2:10" x14ac:dyDescent="0.15">
      <c r="B113" s="60" t="s">
        <v>12</v>
      </c>
      <c r="C113" s="61"/>
      <c r="D113" s="17">
        <f t="shared" ref="D113:I113" si="17">SUM(D38,D82,D110)</f>
        <v>78806182</v>
      </c>
      <c r="E113" s="18">
        <f t="shared" si="17"/>
        <v>4035136</v>
      </c>
      <c r="F113" s="37">
        <f t="shared" si="17"/>
        <v>2689562</v>
      </c>
      <c r="G113" s="18">
        <f t="shared" si="17"/>
        <v>5488700</v>
      </c>
      <c r="H113" s="18">
        <f t="shared" si="17"/>
        <v>3503150</v>
      </c>
      <c r="I113" s="49">
        <f t="shared" si="17"/>
        <v>7681398</v>
      </c>
      <c r="J113" s="19">
        <f>SUM(D113:I113)</f>
        <v>102204128</v>
      </c>
    </row>
    <row r="114" spans="2:10" ht="14.25" thickBot="1" x14ac:dyDescent="0.2">
      <c r="B114" s="62" t="s">
        <v>34</v>
      </c>
      <c r="C114" s="63"/>
      <c r="D114" s="27">
        <f t="shared" ref="D114:I114" si="18">D36-D113</f>
        <v>5847782</v>
      </c>
      <c r="E114" s="28">
        <f t="shared" si="18"/>
        <v>-3151136</v>
      </c>
      <c r="F114" s="39">
        <f t="shared" si="18"/>
        <v>31974438</v>
      </c>
      <c r="G114" s="28">
        <f t="shared" si="18"/>
        <v>715300</v>
      </c>
      <c r="H114" s="28">
        <f t="shared" si="18"/>
        <v>165790</v>
      </c>
      <c r="I114" s="51">
        <f t="shared" si="18"/>
        <v>-2510562</v>
      </c>
      <c r="J114" s="29">
        <f>SUM(D114:I114)</f>
        <v>33041612</v>
      </c>
    </row>
    <row r="115" spans="2:10" ht="14.25" thickTop="1" x14ac:dyDescent="0.15">
      <c r="B115" s="10" t="s">
        <v>13</v>
      </c>
      <c r="C115" s="3"/>
      <c r="D115" s="11"/>
      <c r="E115" s="12"/>
      <c r="F115" s="14"/>
      <c r="G115" s="12"/>
      <c r="H115" s="14"/>
      <c r="I115" s="47"/>
      <c r="J115" s="13">
        <f t="shared" ref="J115:J145" si="19">SUM(D115:I115)</f>
        <v>0</v>
      </c>
    </row>
    <row r="116" spans="2:10" x14ac:dyDescent="0.15">
      <c r="B116" s="4" t="s">
        <v>14</v>
      </c>
      <c r="C116" s="3"/>
      <c r="D116" s="11"/>
      <c r="E116" s="12"/>
      <c r="F116" s="14"/>
      <c r="G116" s="12"/>
      <c r="H116" s="14"/>
      <c r="I116" s="47"/>
      <c r="J116" s="13">
        <f t="shared" si="19"/>
        <v>0</v>
      </c>
    </row>
    <row r="117" spans="2:10" x14ac:dyDescent="0.15">
      <c r="B117" s="4" t="s">
        <v>95</v>
      </c>
      <c r="C117" s="3"/>
      <c r="D117" s="34">
        <f>SUM(D118:D120)</f>
        <v>122412313</v>
      </c>
      <c r="E117" s="35">
        <f t="shared" ref="E117:I117" si="20">SUM(E118:E120)</f>
        <v>0</v>
      </c>
      <c r="F117" s="35">
        <f t="shared" si="20"/>
        <v>0</v>
      </c>
      <c r="G117" s="35">
        <f t="shared" si="20"/>
        <v>0</v>
      </c>
      <c r="H117" s="35">
        <f t="shared" si="20"/>
        <v>0</v>
      </c>
      <c r="I117" s="48">
        <f t="shared" si="20"/>
        <v>0</v>
      </c>
      <c r="J117" s="36">
        <f>SUM(D117:I117)</f>
        <v>122412313</v>
      </c>
    </row>
    <row r="118" spans="2:10" x14ac:dyDescent="0.15">
      <c r="B118" s="4"/>
      <c r="C118" s="5" t="s">
        <v>138</v>
      </c>
      <c r="D118" s="52">
        <v>769313</v>
      </c>
      <c r="E118" s="12">
        <v>0</v>
      </c>
      <c r="F118" s="14">
        <v>0</v>
      </c>
      <c r="G118" s="12">
        <v>0</v>
      </c>
      <c r="H118" s="12">
        <v>0</v>
      </c>
      <c r="I118" s="47">
        <v>0</v>
      </c>
      <c r="J118" s="13">
        <f t="shared" si="19"/>
        <v>769313</v>
      </c>
    </row>
    <row r="119" spans="2:10" x14ac:dyDescent="0.15">
      <c r="B119" s="4"/>
      <c r="C119" s="5" t="s">
        <v>139</v>
      </c>
      <c r="D119" s="52">
        <v>111863000</v>
      </c>
      <c r="E119" s="12"/>
      <c r="F119" s="14"/>
      <c r="G119" s="12"/>
      <c r="H119" s="12"/>
      <c r="I119" s="47">
        <v>0</v>
      </c>
      <c r="J119" s="13">
        <f t="shared" si="19"/>
        <v>111863000</v>
      </c>
    </row>
    <row r="120" spans="2:10" x14ac:dyDescent="0.15">
      <c r="B120" s="4"/>
      <c r="C120" s="5" t="s">
        <v>140</v>
      </c>
      <c r="D120" s="11">
        <v>9780000</v>
      </c>
      <c r="E120" s="12"/>
      <c r="F120" s="14"/>
      <c r="G120" s="12"/>
      <c r="H120" s="12"/>
      <c r="I120" s="47">
        <v>0</v>
      </c>
      <c r="J120" s="13">
        <f t="shared" si="19"/>
        <v>9780000</v>
      </c>
    </row>
    <row r="121" spans="2:10" x14ac:dyDescent="0.15">
      <c r="B121" s="60" t="s">
        <v>15</v>
      </c>
      <c r="C121" s="61"/>
      <c r="D121" s="17">
        <f>+D117</f>
        <v>122412313</v>
      </c>
      <c r="E121" s="18">
        <f>+E117</f>
        <v>0</v>
      </c>
      <c r="F121" s="18">
        <f t="shared" ref="F121:G121" si="21">+F117</f>
        <v>0</v>
      </c>
      <c r="G121" s="18">
        <f t="shared" si="21"/>
        <v>0</v>
      </c>
      <c r="H121" s="18">
        <f>+H117</f>
        <v>0</v>
      </c>
      <c r="I121" s="18">
        <f>I117</f>
        <v>0</v>
      </c>
      <c r="J121" s="19">
        <f>SUM(D121:I121)</f>
        <v>122412313</v>
      </c>
    </row>
    <row r="122" spans="2:10" x14ac:dyDescent="0.15">
      <c r="B122" s="4" t="s">
        <v>22</v>
      </c>
      <c r="C122" s="5"/>
      <c r="D122" s="11"/>
      <c r="E122" s="12"/>
      <c r="F122" s="14"/>
      <c r="G122" s="12"/>
      <c r="H122" s="12"/>
      <c r="I122" s="47"/>
      <c r="J122" s="13">
        <f t="shared" si="19"/>
        <v>0</v>
      </c>
    </row>
    <row r="123" spans="2:10" x14ac:dyDescent="0.15">
      <c r="B123" s="4" t="s">
        <v>16</v>
      </c>
      <c r="C123" s="5"/>
      <c r="D123" s="34">
        <f>SUM(D124:D127)</f>
        <v>657186</v>
      </c>
      <c r="E123" s="35">
        <f t="shared" ref="E123:I123" si="22">SUM(E124:E127)</f>
        <v>0</v>
      </c>
      <c r="F123" s="35">
        <f t="shared" si="22"/>
        <v>0</v>
      </c>
      <c r="G123" s="35">
        <f t="shared" si="22"/>
        <v>700000</v>
      </c>
      <c r="H123" s="35">
        <f t="shared" si="22"/>
        <v>0</v>
      </c>
      <c r="I123" s="48">
        <f t="shared" si="22"/>
        <v>0</v>
      </c>
      <c r="J123" s="36">
        <f>SUM(D123:I123)</f>
        <v>1357186</v>
      </c>
    </row>
    <row r="124" spans="2:10" x14ac:dyDescent="0.15">
      <c r="B124" s="4"/>
      <c r="C124" s="5" t="s">
        <v>17</v>
      </c>
      <c r="D124" s="52">
        <v>657186</v>
      </c>
      <c r="E124" s="12">
        <v>0</v>
      </c>
      <c r="F124" s="14">
        <v>0</v>
      </c>
      <c r="G124" s="12">
        <v>0</v>
      </c>
      <c r="H124" s="12">
        <v>0</v>
      </c>
      <c r="I124" s="47">
        <v>0</v>
      </c>
      <c r="J124" s="13">
        <f>SUM(D124:I124)</f>
        <v>657186</v>
      </c>
    </row>
    <row r="125" spans="2:10" x14ac:dyDescent="0.15">
      <c r="B125" s="4"/>
      <c r="C125" s="5" t="s">
        <v>18</v>
      </c>
      <c r="D125" s="11">
        <v>0</v>
      </c>
      <c r="E125" s="12">
        <v>0</v>
      </c>
      <c r="F125" s="14">
        <v>0</v>
      </c>
      <c r="G125" s="12">
        <v>0</v>
      </c>
      <c r="H125" s="12">
        <v>0</v>
      </c>
      <c r="I125" s="47">
        <v>0</v>
      </c>
      <c r="J125" s="13">
        <f t="shared" si="19"/>
        <v>0</v>
      </c>
    </row>
    <row r="126" spans="2:10" x14ac:dyDescent="0.15">
      <c r="B126" s="4"/>
      <c r="C126" s="5" t="s">
        <v>19</v>
      </c>
      <c r="D126" s="11">
        <v>0</v>
      </c>
      <c r="E126" s="12">
        <v>0</v>
      </c>
      <c r="F126" s="14">
        <v>0</v>
      </c>
      <c r="G126" s="12">
        <v>0</v>
      </c>
      <c r="H126" s="12">
        <v>0</v>
      </c>
      <c r="I126" s="47">
        <v>0</v>
      </c>
      <c r="J126" s="13">
        <f t="shared" si="19"/>
        <v>0</v>
      </c>
    </row>
    <row r="127" spans="2:10" x14ac:dyDescent="0.15">
      <c r="B127" s="4"/>
      <c r="C127" s="5" t="s">
        <v>128</v>
      </c>
      <c r="D127" s="11">
        <v>0</v>
      </c>
      <c r="E127" s="12"/>
      <c r="F127" s="14"/>
      <c r="G127" s="12">
        <v>700000</v>
      </c>
      <c r="H127" s="12"/>
      <c r="I127" s="47"/>
      <c r="J127" s="13">
        <f t="shared" si="19"/>
        <v>700000</v>
      </c>
    </row>
    <row r="128" spans="2:10" x14ac:dyDescent="0.15">
      <c r="B128" s="4"/>
      <c r="C128" s="5"/>
      <c r="D128" s="11"/>
      <c r="E128" s="12"/>
      <c r="F128" s="14"/>
      <c r="G128" s="12"/>
      <c r="H128" s="12"/>
      <c r="I128" s="47"/>
      <c r="J128" s="13"/>
    </row>
    <row r="129" spans="2:10" x14ac:dyDescent="0.15">
      <c r="B129" s="4" t="s">
        <v>98</v>
      </c>
      <c r="C129" s="5"/>
      <c r="D129" s="34">
        <f>SUM(D130:D133)</f>
        <v>134230000</v>
      </c>
      <c r="E129" s="35">
        <f>SUM(E130:E133)</f>
        <v>0</v>
      </c>
      <c r="F129" s="35">
        <f t="shared" ref="F129:H129" si="23">SUM(F130:F133)</f>
        <v>0</v>
      </c>
      <c r="G129" s="35">
        <f t="shared" si="23"/>
        <v>0</v>
      </c>
      <c r="H129" s="35">
        <f t="shared" si="23"/>
        <v>0</v>
      </c>
      <c r="I129" s="48">
        <f>SUM(I130:I133)</f>
        <v>0</v>
      </c>
      <c r="J129" s="36">
        <f>SUM(D129:I129)</f>
        <v>134230000</v>
      </c>
    </row>
    <row r="130" spans="2:10" x14ac:dyDescent="0.15">
      <c r="B130" s="4"/>
      <c r="C130" s="5" t="s">
        <v>133</v>
      </c>
      <c r="D130" s="11">
        <v>0</v>
      </c>
      <c r="E130" s="12">
        <v>0</v>
      </c>
      <c r="F130" s="14">
        <v>0</v>
      </c>
      <c r="G130" s="12">
        <v>0</v>
      </c>
      <c r="H130" s="12">
        <v>0</v>
      </c>
      <c r="I130" s="47">
        <v>0</v>
      </c>
      <c r="J130" s="13">
        <f>SUM(D130:I130)</f>
        <v>0</v>
      </c>
    </row>
    <row r="131" spans="2:10" x14ac:dyDescent="0.15">
      <c r="B131" s="4"/>
      <c r="C131" s="5" t="s">
        <v>96</v>
      </c>
      <c r="D131" s="11">
        <v>130900000</v>
      </c>
      <c r="E131" s="12"/>
      <c r="F131" s="14"/>
      <c r="G131" s="12"/>
      <c r="H131" s="12"/>
      <c r="I131" s="47"/>
      <c r="J131" s="13">
        <f t="shared" ref="J131:J132" si="24">SUM(D131:I131)</f>
        <v>130900000</v>
      </c>
    </row>
    <row r="132" spans="2:10" x14ac:dyDescent="0.15">
      <c r="B132" s="4"/>
      <c r="C132" s="5" t="s">
        <v>134</v>
      </c>
      <c r="D132" s="11">
        <v>789000</v>
      </c>
      <c r="E132" s="12"/>
      <c r="F132" s="14"/>
      <c r="G132" s="12"/>
      <c r="H132" s="12"/>
      <c r="I132" s="47"/>
      <c r="J132" s="13">
        <f t="shared" si="24"/>
        <v>789000</v>
      </c>
    </row>
    <row r="133" spans="2:10" x14ac:dyDescent="0.15">
      <c r="B133" s="4"/>
      <c r="C133" s="5" t="s">
        <v>97</v>
      </c>
      <c r="D133" s="11">
        <v>2541000</v>
      </c>
      <c r="E133" s="12">
        <v>0</v>
      </c>
      <c r="F133" s="14">
        <v>0</v>
      </c>
      <c r="G133" s="12">
        <v>0</v>
      </c>
      <c r="H133" s="12">
        <v>0</v>
      </c>
      <c r="I133" s="47">
        <v>0</v>
      </c>
      <c r="J133" s="13">
        <f t="shared" si="19"/>
        <v>2541000</v>
      </c>
    </row>
    <row r="134" spans="2:10" x14ac:dyDescent="0.15">
      <c r="B134" s="60" t="s">
        <v>20</v>
      </c>
      <c r="C134" s="61"/>
      <c r="D134" s="17">
        <f>SUM(D123,D129)</f>
        <v>134887186</v>
      </c>
      <c r="E134" s="18">
        <f>SUM(E123,E129)</f>
        <v>0</v>
      </c>
      <c r="F134" s="18">
        <f t="shared" ref="F134:H134" si="25">SUM(F123,F129)</f>
        <v>0</v>
      </c>
      <c r="G134" s="18">
        <f t="shared" si="25"/>
        <v>700000</v>
      </c>
      <c r="H134" s="18">
        <f t="shared" si="25"/>
        <v>0</v>
      </c>
      <c r="I134" s="49">
        <f>SUM(I123,I129)</f>
        <v>0</v>
      </c>
      <c r="J134" s="19">
        <f>SUM(D134:I134)</f>
        <v>135587186</v>
      </c>
    </row>
    <row r="135" spans="2:10" ht="14.25" thickBot="1" x14ac:dyDescent="0.2">
      <c r="B135" s="62" t="s">
        <v>35</v>
      </c>
      <c r="C135" s="63"/>
      <c r="D135" s="27">
        <f t="shared" ref="D135:I135" si="26">D121-D134</f>
        <v>-12474873</v>
      </c>
      <c r="E135" s="28">
        <f t="shared" si="26"/>
        <v>0</v>
      </c>
      <c r="F135" s="39">
        <f t="shared" si="26"/>
        <v>0</v>
      </c>
      <c r="G135" s="28">
        <f t="shared" si="26"/>
        <v>-700000</v>
      </c>
      <c r="H135" s="28">
        <f t="shared" si="26"/>
        <v>0</v>
      </c>
      <c r="I135" s="51">
        <f t="shared" si="26"/>
        <v>0</v>
      </c>
      <c r="J135" s="29">
        <f>SUM(D135:I135)</f>
        <v>-13174873</v>
      </c>
    </row>
    <row r="136" spans="2:10" ht="14.25" thickTop="1" x14ac:dyDescent="0.15">
      <c r="B136" s="10" t="s">
        <v>21</v>
      </c>
      <c r="C136" s="3"/>
      <c r="D136" s="11"/>
      <c r="E136" s="12"/>
      <c r="F136" s="14"/>
      <c r="G136" s="12"/>
      <c r="H136" s="12"/>
      <c r="I136" s="47"/>
      <c r="J136" s="13">
        <f t="shared" si="19"/>
        <v>0</v>
      </c>
    </row>
    <row r="137" spans="2:10" x14ac:dyDescent="0.15">
      <c r="B137" s="4" t="s">
        <v>23</v>
      </c>
      <c r="C137" s="3"/>
      <c r="D137" s="34">
        <f>SUM(D138)</f>
        <v>2510562</v>
      </c>
      <c r="E137" s="35">
        <f>SUM(E138)</f>
        <v>0</v>
      </c>
      <c r="F137" s="38">
        <f t="shared" ref="F137:I137" si="27">SUM(F138)</f>
        <v>0</v>
      </c>
      <c r="G137" s="35">
        <f t="shared" si="27"/>
        <v>0</v>
      </c>
      <c r="H137" s="35">
        <f t="shared" si="27"/>
        <v>0</v>
      </c>
      <c r="I137" s="48">
        <f t="shared" si="27"/>
        <v>2510562</v>
      </c>
      <c r="J137" s="36">
        <f>SUM(D137:I137)</f>
        <v>5021124</v>
      </c>
    </row>
    <row r="138" spans="2:10" ht="21" x14ac:dyDescent="0.15">
      <c r="B138" s="4" t="s">
        <v>127</v>
      </c>
      <c r="C138" s="16" t="s">
        <v>32</v>
      </c>
      <c r="D138" s="11">
        <v>2510562</v>
      </c>
      <c r="E138" s="12">
        <v>0</v>
      </c>
      <c r="F138" s="14">
        <v>0</v>
      </c>
      <c r="G138" s="12">
        <v>0</v>
      </c>
      <c r="H138" s="12"/>
      <c r="I138" s="47">
        <v>2510562</v>
      </c>
      <c r="J138" s="13">
        <f>SUM(D138:H138)-I138</f>
        <v>0</v>
      </c>
    </row>
    <row r="139" spans="2:10" x14ac:dyDescent="0.15">
      <c r="B139" s="60" t="s">
        <v>29</v>
      </c>
      <c r="C139" s="61"/>
      <c r="D139" s="17">
        <f>SUM(D137)</f>
        <v>2510562</v>
      </c>
      <c r="E139" s="18">
        <f t="shared" ref="E139:I139" si="28">SUM(E137)</f>
        <v>0</v>
      </c>
      <c r="F139" s="37">
        <f t="shared" si="28"/>
        <v>0</v>
      </c>
      <c r="G139" s="18">
        <f t="shared" si="28"/>
        <v>0</v>
      </c>
      <c r="H139" s="18">
        <f t="shared" si="28"/>
        <v>0</v>
      </c>
      <c r="I139" s="49">
        <f t="shared" si="28"/>
        <v>2510562</v>
      </c>
      <c r="J139" s="19">
        <f t="shared" si="19"/>
        <v>5021124</v>
      </c>
    </row>
    <row r="140" spans="2:10" x14ac:dyDescent="0.15">
      <c r="B140" s="4" t="s">
        <v>24</v>
      </c>
      <c r="C140" s="3"/>
      <c r="D140" s="34">
        <f>SUM(D141:D142)</f>
        <v>2510562</v>
      </c>
      <c r="E140" s="35">
        <f>SUM(E141)</f>
        <v>0</v>
      </c>
      <c r="F140" s="38">
        <f t="shared" ref="F140:I140" si="29">SUM(F141)</f>
        <v>0</v>
      </c>
      <c r="G140" s="35">
        <f t="shared" si="29"/>
        <v>0</v>
      </c>
      <c r="H140" s="35">
        <f t="shared" si="29"/>
        <v>0</v>
      </c>
      <c r="I140" s="48">
        <f t="shared" si="29"/>
        <v>0</v>
      </c>
      <c r="J140" s="36">
        <f>SUM(D140:I140)</f>
        <v>2510562</v>
      </c>
    </row>
    <row r="141" spans="2:10" x14ac:dyDescent="0.15">
      <c r="B141" s="4" t="s">
        <v>25</v>
      </c>
      <c r="C141" s="3" t="s">
        <v>135</v>
      </c>
      <c r="D141" s="11">
        <v>0</v>
      </c>
      <c r="E141" s="12">
        <v>0</v>
      </c>
      <c r="F141" s="14">
        <v>0</v>
      </c>
      <c r="G141" s="12">
        <v>0</v>
      </c>
      <c r="H141" s="12">
        <v>0</v>
      </c>
      <c r="I141" s="47">
        <v>0</v>
      </c>
      <c r="J141" s="13">
        <f t="shared" si="19"/>
        <v>0</v>
      </c>
    </row>
    <row r="142" spans="2:10" x14ac:dyDescent="0.15">
      <c r="B142" s="4" t="s">
        <v>137</v>
      </c>
      <c r="C142" s="3" t="s">
        <v>136</v>
      </c>
      <c r="D142" s="11">
        <v>2510562</v>
      </c>
      <c r="E142" s="12"/>
      <c r="F142" s="14"/>
      <c r="G142" s="12"/>
      <c r="H142" s="12"/>
      <c r="I142" s="47"/>
      <c r="J142" s="13">
        <f t="shared" si="19"/>
        <v>2510562</v>
      </c>
    </row>
    <row r="143" spans="2:10" x14ac:dyDescent="0.15">
      <c r="B143" s="60" t="s">
        <v>30</v>
      </c>
      <c r="C143" s="61"/>
      <c r="D143" s="17">
        <f>SUM(D140)</f>
        <v>2510562</v>
      </c>
      <c r="E143" s="18">
        <f t="shared" ref="E143:I143" si="30">SUM(E140)</f>
        <v>0</v>
      </c>
      <c r="F143" s="37">
        <f t="shared" si="30"/>
        <v>0</v>
      </c>
      <c r="G143" s="18">
        <f t="shared" si="30"/>
        <v>0</v>
      </c>
      <c r="H143" s="18">
        <f t="shared" si="30"/>
        <v>0</v>
      </c>
      <c r="I143" s="49">
        <f t="shared" si="30"/>
        <v>0</v>
      </c>
      <c r="J143" s="19">
        <f t="shared" si="19"/>
        <v>2510562</v>
      </c>
    </row>
    <row r="144" spans="2:10" ht="14.25" thickBot="1" x14ac:dyDescent="0.2">
      <c r="B144" s="62" t="s">
        <v>36</v>
      </c>
      <c r="C144" s="63"/>
      <c r="D144" s="27">
        <f>D139-D143</f>
        <v>0</v>
      </c>
      <c r="E144" s="28">
        <f t="shared" ref="E144:I144" si="31">E139-E143</f>
        <v>0</v>
      </c>
      <c r="F144" s="39">
        <f t="shared" si="31"/>
        <v>0</v>
      </c>
      <c r="G144" s="28">
        <f t="shared" si="31"/>
        <v>0</v>
      </c>
      <c r="H144" s="28">
        <f t="shared" si="31"/>
        <v>0</v>
      </c>
      <c r="I144" s="51">
        <f t="shared" si="31"/>
        <v>2510562</v>
      </c>
      <c r="J144" s="30">
        <f t="shared" si="19"/>
        <v>2510562</v>
      </c>
    </row>
    <row r="145" spans="2:10" ht="14.25" thickTop="1" x14ac:dyDescent="0.15">
      <c r="B145" s="10" t="s">
        <v>31</v>
      </c>
      <c r="C145" s="3"/>
      <c r="D145" s="11"/>
      <c r="E145" s="12"/>
      <c r="F145" s="14"/>
      <c r="G145" s="12"/>
      <c r="H145" s="14"/>
      <c r="I145" s="47"/>
      <c r="J145" s="13">
        <f t="shared" si="19"/>
        <v>0</v>
      </c>
    </row>
    <row r="146" spans="2:10" x14ac:dyDescent="0.15">
      <c r="B146" s="4" t="s">
        <v>129</v>
      </c>
      <c r="C146" s="3"/>
      <c r="D146" s="11">
        <v>50000</v>
      </c>
      <c r="E146" s="12">
        <v>0</v>
      </c>
      <c r="F146" s="12">
        <v>0</v>
      </c>
      <c r="G146" s="12">
        <v>0</v>
      </c>
      <c r="H146" s="14">
        <v>100000</v>
      </c>
      <c r="I146" s="47"/>
      <c r="J146" s="13">
        <f>SUM(D146:I146)</f>
        <v>150000</v>
      </c>
    </row>
    <row r="147" spans="2:10" x14ac:dyDescent="0.15">
      <c r="B147" s="4" t="s">
        <v>28</v>
      </c>
      <c r="C147" s="3" t="s">
        <v>130</v>
      </c>
      <c r="D147" s="11">
        <f>D114+D135+D144-D146</f>
        <v>-6677091</v>
      </c>
      <c r="E147" s="12">
        <f>E114+E135+E144-E146</f>
        <v>-3151136</v>
      </c>
      <c r="F147" s="12">
        <f>F114+F135+F144-F146</f>
        <v>31974438</v>
      </c>
      <c r="G147" s="12">
        <f>G114+G135+G144-G146</f>
        <v>15300</v>
      </c>
      <c r="H147" s="12">
        <f>H114+H135+H144-H146</f>
        <v>65790</v>
      </c>
      <c r="I147" s="47">
        <f>I114+I135+I144</f>
        <v>0</v>
      </c>
      <c r="J147" s="13">
        <f>SUM(D147:I147)</f>
        <v>22227301</v>
      </c>
    </row>
    <row r="148" spans="2:10" x14ac:dyDescent="0.15">
      <c r="B148" s="4" t="s">
        <v>26</v>
      </c>
      <c r="C148" s="3"/>
      <c r="D148" s="11">
        <v>9250078</v>
      </c>
      <c r="E148" s="12">
        <v>57670100</v>
      </c>
      <c r="F148" s="14">
        <v>58027717</v>
      </c>
      <c r="G148" s="12">
        <v>884969</v>
      </c>
      <c r="H148" s="41">
        <v>7810323</v>
      </c>
      <c r="I148" s="47">
        <v>0</v>
      </c>
      <c r="J148" s="13">
        <f>SUM(D148:I148)</f>
        <v>133643187</v>
      </c>
    </row>
    <row r="149" spans="2:10" ht="14.25" thickBot="1" x14ac:dyDescent="0.2">
      <c r="B149" s="20" t="s">
        <v>27</v>
      </c>
      <c r="C149" s="31"/>
      <c r="D149" s="22">
        <f>D148+D147</f>
        <v>2572987</v>
      </c>
      <c r="E149" s="23">
        <f>E148+E147</f>
        <v>54518964</v>
      </c>
      <c r="F149" s="23">
        <f t="shared" ref="F149:H149" si="32">F148+F147</f>
        <v>90002155</v>
      </c>
      <c r="G149" s="23">
        <f t="shared" si="32"/>
        <v>900269</v>
      </c>
      <c r="H149" s="23">
        <f t="shared" si="32"/>
        <v>7876113</v>
      </c>
      <c r="I149" s="50">
        <f>I148+I147-I146</f>
        <v>0</v>
      </c>
      <c r="J149" s="24">
        <f>SUM(D149:I149)</f>
        <v>155870488</v>
      </c>
    </row>
    <row r="150" spans="2:10" x14ac:dyDescent="0.15">
      <c r="E150" s="32"/>
      <c r="F150" s="32"/>
    </row>
    <row r="151" spans="2:10" x14ac:dyDescent="0.15">
      <c r="D151" s="2">
        <f>D148-D149</f>
        <v>6677091</v>
      </c>
      <c r="E151" s="2">
        <f>E148-E149</f>
        <v>3151136</v>
      </c>
      <c r="F151" s="2">
        <f>F148-F149</f>
        <v>-31974438</v>
      </c>
      <c r="G151" s="2">
        <f t="shared" ref="G151:H151" si="33">G148-G149</f>
        <v>-15300</v>
      </c>
      <c r="H151" s="2">
        <f t="shared" si="33"/>
        <v>-65790</v>
      </c>
      <c r="I151" s="1">
        <f>SUM(D151:H151)</f>
        <v>-22227301</v>
      </c>
      <c r="J151" s="1">
        <f>J144+J135+J114</f>
        <v>22377301</v>
      </c>
    </row>
    <row r="152" spans="2:10" x14ac:dyDescent="0.15">
      <c r="J152" s="1">
        <f>J146-J151</f>
        <v>-22227301</v>
      </c>
    </row>
  </sheetData>
  <mergeCells count="12">
    <mergeCell ref="B1:I1"/>
    <mergeCell ref="B2:I2"/>
    <mergeCell ref="B3:C3"/>
    <mergeCell ref="B36:C36"/>
    <mergeCell ref="B139:C139"/>
    <mergeCell ref="B143:C143"/>
    <mergeCell ref="B144:C144"/>
    <mergeCell ref="B113:C113"/>
    <mergeCell ref="B114:C114"/>
    <mergeCell ref="B121:C121"/>
    <mergeCell ref="B134:C134"/>
    <mergeCell ref="B135:C135"/>
  </mergeCells>
  <phoneticPr fontId="2"/>
  <pageMargins left="0.59055118110236227" right="0.31496062992125984" top="0.98425196850393704" bottom="0.9842519685039370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総括表６</vt:lpstr>
    </vt:vector>
  </TitlesOfParts>
  <Company>静岡県教育会館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戸塚里香</dc:creator>
  <cp:lastModifiedBy>戸塚</cp:lastModifiedBy>
  <cp:lastPrinted>2025-03-05T06:05:49Z</cp:lastPrinted>
  <dcterms:created xsi:type="dcterms:W3CDTF">2008-03-05T05:04:15Z</dcterms:created>
  <dcterms:modified xsi:type="dcterms:W3CDTF">2025-03-26T22:42:15Z</dcterms:modified>
</cp:coreProperties>
</file>